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updateLinks="never" codeName="ThisWorkbook" defaultThemeVersion="124226"/>
  <mc:AlternateContent xmlns:mc="http://schemas.openxmlformats.org/markup-compatibility/2006">
    <mc:Choice Requires="x15">
      <x15ac:absPath xmlns:x15ac="http://schemas.microsoft.com/office/spreadsheetml/2010/11/ac" url="C:\Users\DMUNOZ\Documents\DIANA MUÑOZ\SUBESTACION CHANTLA\Info Gustavo\TDR\ANEXOS VERSION 2\ANEXO 4 Formulario 11, 12A y 12B\Formulario 11\"/>
    </mc:Choice>
  </mc:AlternateContent>
  <xr:revisionPtr revIDLastSave="0" documentId="13_ncr:1_{E7AA2DAC-0AB7-4D1B-8583-752E8C4CA7C4}" xr6:coauthVersionLast="36" xr6:coauthVersionMax="36" xr10:uidLastSave="{00000000-0000-0000-0000-000000000000}"/>
  <bookViews>
    <workbookView xWindow="0" yWindow="0" windowWidth="20460" windowHeight="7680" tabRatio="901" firstSheet="3" activeTab="8" xr2:uid="{00000000-000D-0000-FFFF-FFFF00000000}"/>
  </bookViews>
  <sheets>
    <sheet name="FORM 11A  Gabinetes" sheetId="73" r:id="rId1"/>
    <sheet name="FORM 11A Medidores" sheetId="74" r:id="rId2"/>
    <sheet name="FORM 11A Sist de Control" sheetId="75" r:id="rId3"/>
    <sheet name="FORM 11A Protecciones" sheetId="76" r:id="rId4"/>
    <sheet name="FORM 11A SSAA" sheetId="107" r:id="rId5"/>
    <sheet name="FORM 11A TPS" sheetId="77" r:id="rId6"/>
    <sheet name="FORM 11A  MULTIPLEXORES " sheetId="100" r:id="rId7"/>
    <sheet name="FORM 11A SERV. IP" sheetId="110" r:id="rId8"/>
    <sheet name="FORM 11B CUMPLI" sheetId="87"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A" localSheetId="7">[1]A!$D$9:$D$53</definedName>
    <definedName name="\A" localSheetId="4">[2]A!$D$9:$D$53</definedName>
    <definedName name="\A">[3]A!$D$9:$D$53</definedName>
    <definedName name="_f" localSheetId="7">[4]D_AWG!$E$22</definedName>
    <definedName name="_f" localSheetId="4">[5]D_AWG!$E$22</definedName>
    <definedName name="_f">[6]D_AWG!$E$22</definedName>
    <definedName name="_FC">#REF!</definedName>
    <definedName name="_xlnm._FilterDatabase" localSheetId="7" hidden="1">'[7]46W9'!#REF!</definedName>
    <definedName name="_xlnm._FilterDatabase" localSheetId="4" hidden="1">'[8]46W9'!#REF!</definedName>
    <definedName name="_xlnm._FilterDatabase" localSheetId="5" hidden="1">'FORM 11A TPS'!#REF!</definedName>
    <definedName name="_xlnm._FilterDatabase" hidden="1">'[9]46W9'!#REF!</definedName>
    <definedName name="_ftn1" localSheetId="5">'FORM 11A TPS'!#REF!</definedName>
    <definedName name="_ftn2" localSheetId="5">'FORM 11A TPS'!#REF!</definedName>
    <definedName name="_ftn3" localSheetId="5">'FORM 11A TPS'!#REF!</definedName>
    <definedName name="_ftn4" localSheetId="5">'FORM 11A TPS'!#REF!</definedName>
    <definedName name="_ftn5" localSheetId="5">'FORM 11A TPS'!#REF!</definedName>
    <definedName name="_ftnref1" localSheetId="5">'FORM 11A TPS'!#REF!</definedName>
    <definedName name="_ftnref2" localSheetId="5">'FORM 11A TPS'!#REF!</definedName>
    <definedName name="_ftnref3" localSheetId="5">'FORM 11A TPS'!#REF!</definedName>
    <definedName name="_ftnref4" localSheetId="5">'FORM 11A TPS'!#REF!</definedName>
    <definedName name="_ftnref5" localSheetId="5">'FORM 11A TPS'!#REF!</definedName>
    <definedName name="_pl1" localSheetId="7">'[10]Gabinetes ctrol, prot. y med. '!#REF!</definedName>
    <definedName name="_pl1" localSheetId="4">'[11]Gabinetes ctrol, prot. y med. '!#REF!</definedName>
    <definedName name="_pl1">'[12]Gabinetes ctrol, prot. y med. '!#REF!</definedName>
    <definedName name="_pl2" localSheetId="7">'[10]Gabinetes ctrol, prot. y med. '!#REF!</definedName>
    <definedName name="_pl2" localSheetId="4">'[11]Gabinetes ctrol, prot. y med. '!#REF!</definedName>
    <definedName name="_pl2">'[12]Gabinetes ctrol, prot. y med. '!#REF!</definedName>
    <definedName name="A">#REF!</definedName>
    <definedName name="aA">[13]E!#REF!</definedName>
    <definedName name="aAA">[13]E!#REF!</definedName>
    <definedName name="aB">[13]E!#REF!</definedName>
    <definedName name="aC">[13]E!#REF!</definedName>
    <definedName name="ACE" localSheetId="7">[1]A!$D$38</definedName>
    <definedName name="ACE" localSheetId="4">[2]A!$D$38</definedName>
    <definedName name="ACE">[3]A!$D$38</definedName>
    <definedName name="ACERO" localSheetId="7">[1]A!$D$70:$D$71</definedName>
    <definedName name="ACERO" localSheetId="4">[2]A!$D$70:$D$71</definedName>
    <definedName name="ACERO">[3]A!$D$70:$D$71</definedName>
    <definedName name="aD">[13]E!#REF!</definedName>
    <definedName name="ARANCEL">#REF!</definedName>
    <definedName name="_xlnm.Print_Area" localSheetId="0">'FORM 11A  Gabinetes'!$A$1:$G$36</definedName>
    <definedName name="_xlnm.Print_Area" localSheetId="6">'FORM 11A  MULTIPLEXORES '!$A$8:$E$213</definedName>
    <definedName name="_xlnm.Print_Area" localSheetId="1">'FORM 11A Medidores'!$A$1:$G$79</definedName>
    <definedName name="_xlnm.Print_Area" localSheetId="3">'FORM 11A Protecciones'!$A$1:$G$848</definedName>
    <definedName name="_xlnm.Print_Area" localSheetId="7">'FORM 11A SERV. IP'!$A$1:$F$141</definedName>
    <definedName name="_xlnm.Print_Area" localSheetId="2">'FORM 11A Sist de Control'!$A$1:$F$489</definedName>
    <definedName name="_xlnm.Print_Area" localSheetId="5">'FORM 11A TPS'!$A$9:$F$48</definedName>
    <definedName name="_xlnm.Print_Area">#REF!</definedName>
    <definedName name="ARENA" localSheetId="7">[1]A!$D$55:$D$56</definedName>
    <definedName name="ARENA" localSheetId="4">[2]A!$D$55:$D$56</definedName>
    <definedName name="ARENA">[3]A!$D$55:$D$56</definedName>
    <definedName name="ASAS">#REF!</definedName>
    <definedName name="B">#REF!</definedName>
    <definedName name="BO_ACERO" localSheetId="7">[1]A!$D$37</definedName>
    <definedName name="BO_ACERO" localSheetId="4">[2]A!$D$37</definedName>
    <definedName name="BO_ACERO">[3]A!$D$37</definedName>
    <definedName name="BO_ARENA" localSheetId="7">[1]A!$D$21</definedName>
    <definedName name="BO_ARENA" localSheetId="4">[2]A!$D$21</definedName>
    <definedName name="BO_ARENA">[3]A!$D$21</definedName>
    <definedName name="BO_CEMENTO" localSheetId="7">[1]A!$D$27</definedName>
    <definedName name="BO_CEMENTO" localSheetId="4">[2]A!$D$27</definedName>
    <definedName name="BO_CEMENTO">[3]A!$D$27</definedName>
    <definedName name="BO_FORMALETA" localSheetId="7">[1]A!$D$33</definedName>
    <definedName name="BO_FORMALETA" localSheetId="4">[2]A!$D$33</definedName>
    <definedName name="BO_FORMALETA">[3]A!$D$33</definedName>
    <definedName name="BO_GRAVA" localSheetId="7">[1]A!$D$24</definedName>
    <definedName name="BO_GRAVA" localSheetId="4">[2]A!$D$24</definedName>
    <definedName name="BO_GRAVA">[3]A!$D$24</definedName>
    <definedName name="BO_OTROS" localSheetId="7">[1]A!$D$30</definedName>
    <definedName name="BO_OTROS" localSheetId="4">[2]A!$D$30</definedName>
    <definedName name="BO_OTROS">[3]A!$D$30</definedName>
    <definedName name="BO_SUMINISTRO" localSheetId="7">[1]A!$D$41</definedName>
    <definedName name="BO_SUMINISTRO" localSheetId="4">[2]A!$D$41</definedName>
    <definedName name="BO_SUMINISTRO">[3]A!$D$41</definedName>
    <definedName name="C_min" localSheetId="7">[4]D_AWG!$H$40</definedName>
    <definedName name="C_min" localSheetId="4">[5]D_AWG!$H$40</definedName>
    <definedName name="C_min">[6]D_AWG!$H$40</definedName>
    <definedName name="CAB" localSheetId="7">[14]Cab!$E$4:$X$28</definedName>
    <definedName name="CAB" localSheetId="4">[15]Cab!$E$4:$X$28</definedName>
    <definedName name="CAB">[16]Cab!$E$4:$X$28</definedName>
    <definedName name="CEMENTO" localSheetId="7">[1]A!$D$61:$D$62</definedName>
    <definedName name="CEMENTO" localSheetId="4">[2]A!$D$61:$D$62</definedName>
    <definedName name="CEMENTO">[3]A!$D$61:$D$62</definedName>
    <definedName name="COLUSDEF">[17]Calculac!$E$73</definedName>
    <definedName name="COMP">#REF!</definedName>
    <definedName name="Corriente" localSheetId="7">[14]AMPACITY!$B$6:$I$28</definedName>
    <definedName name="Corriente" localSheetId="4">[15]AMPACITY!$B$6:$I$28</definedName>
    <definedName name="Corriente">[16]AMPACITY!$B$6:$I$28</definedName>
    <definedName name="COSTOTUS">#REF!</definedName>
    <definedName name="ct" localSheetId="7">[4]D_AWG!$P$25</definedName>
    <definedName name="ct" localSheetId="4">[5]D_AWG!$P$25</definedName>
    <definedName name="ct">[6]D_AWG!$P$25</definedName>
    <definedName name="d_PH" localSheetId="7">[4]D_AWG!$V$37</definedName>
    <definedName name="d_PH" localSheetId="4">[5]D_AWG!$V$37</definedName>
    <definedName name="d_PH">[6]D_AWG!$V$37</definedName>
    <definedName name="dbb" localSheetId="7">'[10]Gabinetes ctrol, prot. y med. '!#REF!</definedName>
    <definedName name="dbb" localSheetId="4">'[11]Gabinetes ctrol, prot. y med. '!#REF!</definedName>
    <definedName name="dbb">'[12]Gabinetes ctrol, prot. y med. '!#REF!</definedName>
    <definedName name="den_1a" localSheetId="7">[4]D_AWG!$N$26</definedName>
    <definedName name="den_1a" localSheetId="4">[5]D_AWG!$N$26</definedName>
    <definedName name="den_1a">[6]D_AWG!$N$26</definedName>
    <definedName name="den_2da" localSheetId="7">[4]D_AWG!$N$27</definedName>
    <definedName name="den_2da" localSheetId="4">[5]D_AWG!$N$27</definedName>
    <definedName name="den_2da">[6]D_AWG!$N$27</definedName>
    <definedName name="den_aisl" localSheetId="7">[4]D_AWG!$O$35</definedName>
    <definedName name="den_aisl" localSheetId="4">[5]D_AWG!$O$35</definedName>
    <definedName name="den_aisl">[6]D_AWG!$O$35</definedName>
    <definedName name="den_ch" localSheetId="7">[4]D_AWG!$AA$47</definedName>
    <definedName name="den_ch" localSheetId="4">[5]D_AWG!$AA$47</definedName>
    <definedName name="den_ch">[6]D_AWG!$AA$47</definedName>
    <definedName name="den_cond" localSheetId="7">[4]D_AWG!$D$29</definedName>
    <definedName name="den_cond" localSheetId="4">[5]D_AWG!$D$29</definedName>
    <definedName name="den_cond">[6]D_AWG!$D$29</definedName>
    <definedName name="dhp" localSheetId="7">'[10]Gabinetes ctrol, prot. y med. '!#REF!</definedName>
    <definedName name="dhp" localSheetId="4">'[11]Gabinetes ctrol, prot. y med. '!#REF!</definedName>
    <definedName name="dhp">'[12]Gabinetes ctrol, prot. y med. '!#REF!</definedName>
    <definedName name="DMxUS">#REF!</definedName>
    <definedName name="dr" localSheetId="7">'[10]Gabinetes ctrol, prot. y med. '!#REF!</definedName>
    <definedName name="dr" localSheetId="4">'[11]Gabinetes ctrol, prot. y med. '!#REF!</definedName>
    <definedName name="dr">'[12]Gabinetes ctrol, prot. y med. '!#REF!</definedName>
    <definedName name="DSD">#REF!</definedName>
    <definedName name="E" localSheetId="7">[4]D_AWG!$P$35</definedName>
    <definedName name="E" localSheetId="4">[5]D_AWG!$P$35</definedName>
    <definedName name="E">[6]D_AWG!$P$35</definedName>
    <definedName name="EE">#REF!</definedName>
    <definedName name="Esp_PC" localSheetId="7">[4]D_AWG!$S$36</definedName>
    <definedName name="Esp_PC" localSheetId="4">[5]D_AWG!$S$36</definedName>
    <definedName name="Esp_PC">[6]D_AWG!$S$36</definedName>
    <definedName name="F_E_B">#REF!</definedName>
    <definedName name="F_E_BA">#REF!</definedName>
    <definedName name="F_E_C">#REF!</definedName>
    <definedName name="F_E_O">#REF!</definedName>
    <definedName name="F_E_P1">#REF!</definedName>
    <definedName name="F_E_P2">#REF!</definedName>
    <definedName name="F_E_V">#REF!</definedName>
    <definedName name="F_P_B">#REF!</definedName>
    <definedName name="F_P_BA">#REF!</definedName>
    <definedName name="F_P_C">#REF!</definedName>
    <definedName name="F_P_O">#REF!</definedName>
    <definedName name="F_P_P1">#REF!</definedName>
    <definedName name="F_P_P2">#REF!</definedName>
    <definedName name="F_P_V">#REF!</definedName>
    <definedName name="FACT">#REF!</definedName>
    <definedName name="factor_por_B">#REF!</definedName>
    <definedName name="FactProv">#REF!</definedName>
    <definedName name="FB">#REF!</definedName>
    <definedName name="FBA">#REF!</definedName>
    <definedName name="FO">#REF!</definedName>
    <definedName name="FORMALETA" localSheetId="7">[1]A!$D$67:$D$68</definedName>
    <definedName name="FORMALETA" localSheetId="4">[2]A!$D$67:$D$68</definedName>
    <definedName name="FORMALETA">[3]A!$D$67:$D$68</definedName>
    <definedName name="FP">#REF!</definedName>
    <definedName name="FPP">#REF!</definedName>
    <definedName name="FPrestacional" localSheetId="7">[18]PlanCero!$D$8+[18]PlanCero!$D$9</definedName>
    <definedName name="FPrestacional" localSheetId="4">[19]PlanCero!$D$8+[19]PlanCero!$D$9</definedName>
    <definedName name="FPrestacional">[20]PlanCero!$D$8+[20]PlanCero!$D$9</definedName>
    <definedName name="FV">#REF!</definedName>
    <definedName name="gmvsa" localSheetId="7">'[10]Gabinetes ctrol, prot. y med. '!#REF!</definedName>
    <definedName name="gmvsa" localSheetId="4">'[11]Gabinetes ctrol, prot. y med. '!#REF!</definedName>
    <definedName name="gmvsa">'[12]Gabinetes ctrol, prot. y med. '!#REF!</definedName>
    <definedName name="GPS">#REF!</definedName>
    <definedName name="GRAVA" localSheetId="7">[1]A!$D$58:$D$59</definedName>
    <definedName name="GRAVA" localSheetId="4">[2]A!$D$58:$D$59</definedName>
    <definedName name="GRAVA">[3]A!$D$58:$D$59</definedName>
    <definedName name="IB">#REF!</definedName>
    <definedName name="IBA">#REF!</definedName>
    <definedName name="IC">#REF!</definedName>
    <definedName name="INI_CEMENTO" localSheetId="7">[1]A!$D$25</definedName>
    <definedName name="INI_CEMENTO" localSheetId="4">[2]A!$D$25</definedName>
    <definedName name="INI_CEMENTO">[3]A!$D$25</definedName>
    <definedName name="INI_CONCRETOS" localSheetId="7">[1]A!$D$34</definedName>
    <definedName name="INI_CONCRETOS" localSheetId="4">[2]A!$D$34</definedName>
    <definedName name="INI_CONCRETOS">[3]A!$D$34</definedName>
    <definedName name="INI_FORMALETA" localSheetId="7">[1]A!$D$31</definedName>
    <definedName name="INI_FORMALETA" localSheetId="4">[2]A!$D$31</definedName>
    <definedName name="INI_FORMALETA">[3]A!$D$31</definedName>
    <definedName name="INI_GRAVA" localSheetId="7">[1]A!$D$22</definedName>
    <definedName name="INI_GRAVA" localSheetId="4">[2]A!$D$22</definedName>
    <definedName name="INI_GRAVA">[3]A!$D$22</definedName>
    <definedName name="INI_OTROS" localSheetId="7">[1]A!$D$28</definedName>
    <definedName name="INI_OTROS" localSheetId="4">[2]A!$D$28</definedName>
    <definedName name="INI_OTROS">[3]A!$D$28</definedName>
    <definedName name="IO">#REF!</definedName>
    <definedName name="IPP">#REF!</definedName>
    <definedName name="IV">#REF!</definedName>
    <definedName name="K">#REF!</definedName>
    <definedName name="mcb" localSheetId="7">'[10]Gabinetes ctrol, prot. y med. '!#REF!</definedName>
    <definedName name="mcb" localSheetId="4">'[11]Gabinetes ctrol, prot. y med. '!#REF!</definedName>
    <definedName name="mcb">'[12]Gabinetes ctrol, prot. y med. '!#REF!</definedName>
    <definedName name="mcbb" localSheetId="7">'[10]Gabinetes ctrol, prot. y med. '!#REF!</definedName>
    <definedName name="mcbb" localSheetId="4">'[11]Gabinetes ctrol, prot. y med. '!#REF!</definedName>
    <definedName name="mcbb">'[12]Gabinetes ctrol, prot. y med. '!#REF!</definedName>
    <definedName name="N_metal" localSheetId="7">[4]D_AWG!$C$25</definedName>
    <definedName name="N_metal" localSheetId="4">[5]D_AWG!$C$25</definedName>
    <definedName name="N_metal">[6]D_AWG!$C$25</definedName>
    <definedName name="OTROS" localSheetId="7">[1]A!$D$64:$D$65</definedName>
    <definedName name="OTROS" localSheetId="4">[2]A!$D$64:$D$65</definedName>
    <definedName name="OTROS">[3]A!$D$64:$D$65</definedName>
    <definedName name="P_EQUIP" localSheetId="7">[1]A!$D$91:$D$93</definedName>
    <definedName name="P_EQUIP" localSheetId="4">[2]A!$D$91:$D$93</definedName>
    <definedName name="P_EQUIP">[3]A!$D$91:$D$93</definedName>
    <definedName name="P_FORPU" localSheetId="7">[1]A!$D$87:$D$89</definedName>
    <definedName name="P_FORPU" localSheetId="4">[2]A!$D$87:$D$89</definedName>
    <definedName name="P_FORPU">[3]A!$D$87:$D$89</definedName>
    <definedName name="P_MACRO" localSheetId="7">[1]A!$D$83:$D$85</definedName>
    <definedName name="P_MACRO" localSheetId="4">[2]A!$D$83:$D$85</definedName>
    <definedName name="P_MACRO">[3]A!$D$83:$D$85</definedName>
    <definedName name="P_RESUMEN" localSheetId="7">[1]A!$D$78:$D$80</definedName>
    <definedName name="P_RESUMEN" localSheetId="4">[2]A!$D$78:$D$80</definedName>
    <definedName name="P_RESUMEN">[3]A!$D$78:$D$80</definedName>
    <definedName name="Pant_NC" localSheetId="7">[4]T_Cu_ASTM!$T$8:$AJ$33</definedName>
    <definedName name="Pant_NC" localSheetId="4">[5]T_Cu_ASTM!$T$8:$AJ$33</definedName>
    <definedName name="Pant_NC">[6]T_Cu_ASTM!$T$8:$AJ$33</definedName>
    <definedName name="PU" localSheetId="7">[1]A!$D$11:$D$53</definedName>
    <definedName name="PU" localSheetId="4">[2]A!$D$11:$D$53</definedName>
    <definedName name="PU">[3]A!$D$11:$D$53</definedName>
    <definedName name="QWEQW">#REF!</definedName>
    <definedName name="raa" localSheetId="7">'[10]Gabinetes ctrol, prot. y med. '!#REF!</definedName>
    <definedName name="raa" localSheetId="4">'[11]Gabinetes ctrol, prot. y med. '!#REF!</definedName>
    <definedName name="raa">'[12]Gabinetes ctrol, prot. y med. '!#REF!</definedName>
    <definedName name="rack" localSheetId="7">'[10]Gabinetes ctrol, prot. y med. '!#REF!</definedName>
    <definedName name="rack" localSheetId="4">'[11]Gabinetes ctrol, prot. y med. '!#REF!</definedName>
    <definedName name="rack">'[12]Gabinetes ctrol, prot. y med. '!#REF!</definedName>
    <definedName name="RACK1">#REF!</definedName>
    <definedName name="REPORTE" localSheetId="7">[1]A!$D$9</definedName>
    <definedName name="REPORTE" localSheetId="4">[2]A!$D$9</definedName>
    <definedName name="REPORTE">[3]A!$D$9</definedName>
    <definedName name="resist_cond" localSheetId="7">[4]D_AWG!$G$29</definedName>
    <definedName name="resist_cond" localSheetId="4">[5]D_AWG!$G$29</definedName>
    <definedName name="resist_cond">[6]D_AWG!$G$29</definedName>
    <definedName name="RF">#REF!</definedName>
    <definedName name="s" localSheetId="7" hidden="1">'[7]46W9'!#REF!</definedName>
    <definedName name="s" localSheetId="4" hidden="1">'[8]46W9'!#REF!</definedName>
    <definedName name="s" hidden="1">'[9]46W9'!#REF!</definedName>
    <definedName name="SAL" localSheetId="7">[1]A!$D$52</definedName>
    <definedName name="SAL" localSheetId="4">[2]A!$D$52</definedName>
    <definedName name="SAL">[3]A!$D$52</definedName>
    <definedName name="sap">#REF!</definedName>
    <definedName name="scft" localSheetId="7">'[10]Gabinetes ctrol, prot. y med. '!#REF!</definedName>
    <definedName name="scft" localSheetId="4">'[11]Gabinetes ctrol, prot. y med. '!#REF!</definedName>
    <definedName name="scft">'[12]Gabinetes ctrol, prot. y med. '!#REF!</definedName>
    <definedName name="sdft" localSheetId="7">'[10]Gabinetes ctrol, prot. y med. '!#REF!</definedName>
    <definedName name="sdft" localSheetId="4">'[11]Gabinetes ctrol, prot. y med. '!#REF!</definedName>
    <definedName name="sdft">'[12]Gabinetes ctrol, prot. y med. '!#REF!</definedName>
    <definedName name="sdsad">#REF!</definedName>
    <definedName name="SDSDSD">#REF!</definedName>
    <definedName name="sfb" localSheetId="7">'[10]Gabinetes ctrol, prot. y med. '!#REF!</definedName>
    <definedName name="sfb" localSheetId="4">'[11]Gabinetes ctrol, prot. y med. '!#REF!</definedName>
    <definedName name="sfb">'[12]Gabinetes ctrol, prot. y med. '!#REF!</definedName>
    <definedName name="sin" localSheetId="7">'[10]Gabinetes ctrol, prot. y med. '!#REF!</definedName>
    <definedName name="sin" localSheetId="4">'[11]Gabinetes ctrol, prot. y med. '!#REF!</definedName>
    <definedName name="sin">'[12]Gabinetes ctrol, prot. y med. '!#REF!</definedName>
    <definedName name="SOFT">#REF!</definedName>
    <definedName name="st" localSheetId="7">'[10]Gabinetes ctrol, prot. y med. '!#REF!</definedName>
    <definedName name="st" localSheetId="4">'[11]Gabinetes ctrol, prot. y med. '!#REF!</definedName>
    <definedName name="st">'[12]Gabinetes ctrol, prot. y med. '!#REF!</definedName>
    <definedName name="SUBCUENTA">#REF!</definedName>
    <definedName name="SUMINISTRO" localSheetId="7">[1]A!$D$73</definedName>
    <definedName name="SUMINISTRO" localSheetId="4">[2]A!$D$73</definedName>
    <definedName name="SUMINISTRO">[3]A!$D$73</definedName>
    <definedName name="t" localSheetId="7">[4]D_AWG!$I$8</definedName>
    <definedName name="t" localSheetId="4">[5]D_AWG!$I$8</definedName>
    <definedName name="t">[6]D_AWG!$I$8</definedName>
    <definedName name="T_RMG" localSheetId="7">[4]D_AWG!$D$51:$E$54</definedName>
    <definedName name="T_RMG" localSheetId="4">[5]D_AWG!$D$51:$E$54</definedName>
    <definedName name="T_RMG">[6]D_AWG!$D$51:$E$54</definedName>
    <definedName name="TESA">#REF!</definedName>
    <definedName name="_xlnm.Print_Titles" localSheetId="0">'FORM 11A  Gabinetes'!$9:$9</definedName>
    <definedName name="_xlnm.Print_Titles" localSheetId="6">'FORM 11A  MULTIPLEXORES '!$10:$10</definedName>
    <definedName name="_xlnm.Print_Titles" localSheetId="1">'FORM 11A Medidores'!$9:$9</definedName>
    <definedName name="_xlnm.Print_Titles" localSheetId="3">'FORM 11A Protecciones'!$10:$10</definedName>
    <definedName name="_xlnm.Print_Titles" localSheetId="7">'FORM 11A SERV. IP'!#REF!</definedName>
    <definedName name="_xlnm.Print_Titles" localSheetId="2">'FORM 11A Sist de Control'!$9:$9</definedName>
    <definedName name="_xlnm.Print_Titles" localSheetId="5">'FORM 11A TPS'!$10:$10</definedName>
    <definedName name="_xlnm.Print_Titles">#N/A</definedName>
    <definedName name="TO_MAT" localSheetId="7">[1]A!$D$42</definedName>
    <definedName name="TO_MAT" localSheetId="4">[2]A!$D$42</definedName>
    <definedName name="TO_MAT">[3]A!$D$42</definedName>
    <definedName name="TRANSPORTE">#REF!</definedName>
    <definedName name="tys" localSheetId="7">'[10]Gabinetes ctrol, prot. y med. '!#REF!</definedName>
    <definedName name="tys" localSheetId="4">'[11]Gabinetes ctrol, prot. y med. '!#REF!</definedName>
    <definedName name="tys">'[12]Gabinetes ctrol, prot. y med. '!#REF!</definedName>
    <definedName name="uat" localSheetId="7">'[10]Gabinetes ctrol, prot. y med. '!#REF!</definedName>
    <definedName name="uat" localSheetId="4">'[11]Gabinetes ctrol, prot. y med. '!#REF!</definedName>
    <definedName name="uat">'[12]Gabinetes ctrol, prot. y med. '!#REF!</definedName>
    <definedName name="USxCOL">#REF!</definedName>
    <definedName name="vsp">#REF!</definedName>
    <definedName name="wrn.precios." localSheetId="6" hidden="1">{"CONCABL1.1",#N/A,FALSE,"1.1.1a1.1.3 ACSR";"AISL1.2",#N/A,FALSE,"1.1.1a1.1.3 ACSR";"torr1.1.3",#N/A,FALSE,"1.1.1a1.1.3 ACSR";"cm1.2",#N/A,FALSE,"1.2 ACSR";"cm2.2",#N/A,FALSE,"1.2 ACSR";#N/A,#N/A,FALSE,"1.3 ACSR";#N/A,#N/A,FALSE,"2.1.1A2.1.3 ACAR";"ac2.1",#N/A,FALSE,"1.2 ACAR";"ac2.2",#N/A,FALSE,"1.2 ACAR";#N/A,#N/A,FALSE,"2.3 ACAR"}</definedName>
    <definedName name="wrn.precios." localSheetId="7" hidden="1">{"CONCABL1.1",#N/A,FALSE,"1.1.1a1.1.3 ACSR";"AISL1.2",#N/A,FALSE,"1.1.1a1.1.3 ACSR";"torr1.1.3",#N/A,FALSE,"1.1.1a1.1.3 ACSR";"cm1.2",#N/A,FALSE,"1.2 ACSR";"cm2.2",#N/A,FALSE,"1.2 ACSR";#N/A,#N/A,FALSE,"1.3 ACSR";#N/A,#N/A,FALSE,"2.1.1A2.1.3 ACAR";"ac2.1",#N/A,FALSE,"1.2 ACAR";"ac2.2",#N/A,FALSE,"1.2 ACAR";#N/A,#N/A,FALSE,"2.3 ACAR"}</definedName>
    <definedName name="wrn.precios." localSheetId="4" hidden="1">{"CONCABL1.1",#N/A,FALSE,"1.1.1a1.1.3 ACSR";"AISL1.2",#N/A,FALSE,"1.1.1a1.1.3 ACSR";"torr1.1.3",#N/A,FALSE,"1.1.1a1.1.3 ACSR";"cm1.2",#N/A,FALSE,"1.2 ACSR";"cm2.2",#N/A,FALSE,"1.2 ACSR";#N/A,#N/A,FALSE,"1.3 ACSR";#N/A,#N/A,FALSE,"2.1.1A2.1.3 ACAR";"ac2.1",#N/A,FALSE,"1.2 ACAR";"ac2.2",#N/A,FALSE,"1.2 ACAR";#N/A,#N/A,FALSE,"2.3 ACAR"}</definedName>
    <definedName name="wrn.precios." hidden="1">{"CONCABL1.1",#N/A,FALSE,"1.1.1a1.1.3 ACSR";"AISL1.2",#N/A,FALSE,"1.1.1a1.1.3 ACSR";"torr1.1.3",#N/A,FALSE,"1.1.1a1.1.3 ACSR";"cm1.2",#N/A,FALSE,"1.2 ACSR";"cm2.2",#N/A,FALSE,"1.2 ACSR";#N/A,#N/A,FALSE,"1.3 ACSR";#N/A,#N/A,FALSE,"2.1.1A2.1.3 ACAR";"ac2.1",#N/A,FALSE,"1.2 ACAR";"ac2.2",#N/A,FALSE,"1.2 ACAR";#N/A,#N/A,FALSE,"2.3 ACAR"}</definedName>
    <definedName name="Z_086A872D_15DF_436A_8459_CE22F6819FF4_.wvu.Rows" localSheetId="7" hidden="1">[7]Presentacion!#REF!</definedName>
    <definedName name="Z_086A872D_15DF_436A_8459_CE22F6819FF4_.wvu.Rows" localSheetId="4" hidden="1">[8]Presentacion!#REF!</definedName>
    <definedName name="Z_086A872D_15DF_436A_8459_CE22F6819FF4_.wvu.Rows" hidden="1">[9]Presentacion!#REF!</definedName>
    <definedName name="Z_D55C8B2E_861A_459E_9D09_3AF38A1DE99E_.wvu.Rows" localSheetId="7" hidden="1">[7]Presentacion!#REF!</definedName>
    <definedName name="Z_D55C8B2E_861A_459E_9D09_3AF38A1DE99E_.wvu.Rows" localSheetId="4" hidden="1">[8]Presentacion!#REF!</definedName>
    <definedName name="Z_D55C8B2E_861A_459E_9D09_3AF38A1DE99E_.wvu.Rows" hidden="1">[9]Presentacion!#REF!</definedName>
    <definedName name="Z_F540D718_D9AA_403F_AE49_60D937FD77E5_.wvu.Rows" localSheetId="7" hidden="1">[7]Presentacion!#REF!</definedName>
    <definedName name="Z_F540D718_D9AA_403F_AE49_60D937FD77E5_.wvu.Rows" localSheetId="4" hidden="1">[8]Presentacion!#REF!</definedName>
    <definedName name="Z_F540D718_D9AA_403F_AE49_60D937FD77E5_.wvu.Rows" hidden="1">[9]Presentacion!#REF!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25" i="110" l="1"/>
  <c r="A126" i="110" s="1"/>
  <c r="A127" i="110" s="1"/>
  <c r="A128" i="110" s="1"/>
  <c r="A129" i="110" s="1"/>
  <c r="A130" i="110" s="1"/>
  <c r="A131" i="110" s="1"/>
  <c r="A132" i="110" s="1"/>
  <c r="A133" i="110" s="1"/>
  <c r="A134" i="110" s="1"/>
  <c r="A135" i="110" s="1"/>
  <c r="A136" i="110" s="1"/>
  <c r="A137" i="110" s="1"/>
  <c r="A138" i="110" s="1"/>
  <c r="A106" i="110"/>
  <c r="A107" i="110" s="1"/>
  <c r="A108" i="110" s="1"/>
  <c r="A109" i="110" s="1"/>
  <c r="A110" i="110" s="1"/>
  <c r="A111" i="110" s="1"/>
  <c r="A112" i="110" s="1"/>
  <c r="A113" i="110" s="1"/>
  <c r="A114" i="110" s="1"/>
  <c r="A115" i="110" s="1"/>
  <c r="A116" i="110" s="1"/>
  <c r="A117" i="110" s="1"/>
  <c r="A118" i="110" s="1"/>
  <c r="A87" i="110"/>
  <c r="A88" i="110" s="1"/>
  <c r="A89" i="110" s="1"/>
  <c r="A90" i="110" s="1"/>
  <c r="A91" i="110" s="1"/>
  <c r="A92" i="110" s="1"/>
  <c r="A93" i="110" s="1"/>
  <c r="A94" i="110" s="1"/>
  <c r="A95" i="110" s="1"/>
  <c r="A96" i="110" s="1"/>
  <c r="A97" i="110" s="1"/>
  <c r="A98" i="110" s="1"/>
  <c r="A99" i="110" s="1"/>
  <c r="A100" i="110" s="1"/>
  <c r="A53" i="110"/>
  <c r="A54" i="110" s="1"/>
  <c r="A55" i="110" s="1"/>
  <c r="A57" i="110" s="1"/>
  <c r="A58" i="110" l="1"/>
  <c r="A59" i="110" s="1"/>
  <c r="A60" i="110" s="1"/>
  <c r="A61" i="110" s="1"/>
  <c r="A62" i="110" s="1"/>
  <c r="A63" i="110" s="1"/>
  <c r="A64" i="110" s="1"/>
  <c r="A65" i="110" s="1"/>
  <c r="A66" i="110" s="1"/>
  <c r="A67" i="110" s="1"/>
  <c r="A68" i="110" s="1"/>
  <c r="A69" i="110" s="1"/>
  <c r="A70" i="110" s="1"/>
  <c r="A71" i="110" s="1"/>
  <c r="A72" i="110" s="1"/>
  <c r="A73" i="110" s="1"/>
  <c r="A74" i="110" s="1"/>
  <c r="A75" i="110" s="1"/>
  <c r="A76" i="110" s="1"/>
  <c r="A77" i="110" s="1"/>
  <c r="A78" i="110" s="1"/>
  <c r="A79" i="110" s="1"/>
  <c r="A80" i="110" s="1"/>
  <c r="A17" i="110"/>
  <c r="A18" i="110" s="1"/>
  <c r="A19" i="110" s="1"/>
  <c r="A20" i="110" l="1"/>
  <c r="A21" i="110" s="1"/>
  <c r="A22" i="110" s="1"/>
  <c r="A23" i="110" s="1"/>
  <c r="A24" i="110" s="1"/>
  <c r="A25" i="110" s="1"/>
  <c r="A26" i="110" s="1"/>
  <c r="A27" i="110" s="1"/>
  <c r="A28" i="110" s="1"/>
  <c r="A29" i="110" s="1"/>
  <c r="A30" i="110" s="1"/>
  <c r="A31" i="110" s="1"/>
  <c r="A32" i="110" s="1"/>
  <c r="A33" i="110" s="1"/>
  <c r="A34" i="110" s="1"/>
  <c r="A35" i="110" s="1"/>
  <c r="A36" i="110" s="1"/>
  <c r="A37" i="110" s="1"/>
  <c r="A38" i="110" s="1"/>
  <c r="A39" i="110" s="1"/>
  <c r="A40" i="110" s="1"/>
  <c r="A41" i="110" s="1"/>
  <c r="A42" i="110" s="1"/>
  <c r="A43" i="110" s="1"/>
  <c r="A44" i="110" s="1"/>
  <c r="A45" i="110" s="1"/>
  <c r="B746" i="76"/>
  <c r="B745" i="76"/>
  <c r="B743" i="76"/>
  <c r="B742" i="76"/>
  <c r="B741" i="76"/>
  <c r="B739" i="76"/>
  <c r="B738" i="76"/>
  <c r="B737" i="76"/>
  <c r="A724" i="76"/>
  <c r="A725" i="76" s="1"/>
  <c r="A726" i="76" s="1"/>
  <c r="A727" i="76" s="1"/>
  <c r="A730" i="76" s="1"/>
  <c r="A733" i="76" s="1"/>
  <c r="A734" i="76" s="1"/>
  <c r="A735" i="76" s="1"/>
  <c r="A748" i="76" s="1"/>
  <c r="A749" i="76" s="1"/>
  <c r="A751" i="76" l="1"/>
  <c r="A752" i="76" s="1"/>
  <c r="A754" i="76" s="1"/>
  <c r="A155" i="107" l="1"/>
  <c r="A156" i="107" s="1"/>
  <c r="A157" i="107" s="1"/>
  <c r="A158" i="107" s="1"/>
  <c r="A159" i="107" s="1"/>
  <c r="A160" i="107" s="1"/>
  <c r="A77" i="107"/>
  <c r="A78" i="107" s="1"/>
  <c r="A12" i="107"/>
  <c r="A13" i="107" s="1"/>
  <c r="A14" i="107" s="1"/>
  <c r="A15" i="107" s="1"/>
  <c r="A16" i="107" s="1"/>
  <c r="A17" i="107" s="1"/>
  <c r="A18" i="107" s="1"/>
  <c r="A19" i="107" s="1"/>
  <c r="A20" i="107" s="1"/>
  <c r="A21" i="107" s="1"/>
  <c r="A22" i="107" s="1"/>
  <c r="A24" i="107" s="1"/>
  <c r="A25" i="107" s="1"/>
  <c r="A26" i="107" s="1"/>
  <c r="A27" i="107" s="1"/>
  <c r="A28" i="107" s="1"/>
  <c r="A29" i="107" s="1"/>
  <c r="A30" i="107" s="1"/>
  <c r="A32" i="107" s="1"/>
  <c r="A33" i="107" s="1"/>
  <c r="A34" i="107" s="1"/>
  <c r="A35" i="107" s="1"/>
  <c r="A36" i="107" s="1"/>
  <c r="A37" i="107" s="1"/>
  <c r="A38" i="107" s="1"/>
  <c r="A39" i="107" s="1"/>
  <c r="A40" i="107" s="1"/>
  <c r="A41" i="107" s="1"/>
  <c r="A42" i="107" s="1"/>
  <c r="A43" i="107" s="1"/>
  <c r="A44" i="107" s="1"/>
  <c r="A45" i="107" s="1"/>
  <c r="A46" i="107" s="1"/>
  <c r="A48" i="107" s="1"/>
  <c r="A49" i="107" s="1"/>
  <c r="A50" i="107" s="1"/>
  <c r="A51" i="107" s="1"/>
  <c r="A52" i="107" s="1"/>
  <c r="A53" i="107" s="1"/>
  <c r="A54" i="107" s="1"/>
  <c r="A55" i="107" s="1"/>
  <c r="A56" i="107" s="1"/>
  <c r="A57" i="107" s="1"/>
  <c r="A58" i="107" s="1"/>
  <c r="A59" i="107" s="1"/>
  <c r="A60" i="107" s="1"/>
  <c r="A61" i="107" s="1"/>
  <c r="A72" i="107" s="1"/>
  <c r="A79" i="107" l="1"/>
  <c r="A80" i="107" s="1"/>
  <c r="A81" i="107" s="1"/>
  <c r="A83" i="107" s="1"/>
  <c r="A84" i="107" s="1"/>
  <c r="A85" i="107" s="1"/>
  <c r="A88" i="107" s="1"/>
  <c r="A89" i="107" s="1"/>
  <c r="A90" i="107" s="1"/>
  <c r="A91" i="107" s="1"/>
  <c r="A92" i="107" s="1"/>
  <c r="A93" i="107" s="1"/>
  <c r="A94" i="107" s="1"/>
  <c r="A95" i="107" s="1"/>
  <c r="A96" i="107" s="1"/>
  <c r="A97" i="107" s="1"/>
  <c r="A161" i="107"/>
  <c r="A164" i="107" s="1"/>
  <c r="A165" i="107" s="1"/>
  <c r="A166" i="107" s="1"/>
  <c r="A170" i="107" s="1"/>
  <c r="A171" i="107" s="1"/>
  <c r="A172" i="107" s="1"/>
  <c r="A173" i="107" s="1"/>
  <c r="A174" i="107" s="1"/>
  <c r="A178" i="107" s="1"/>
  <c r="A182" i="107" s="1"/>
  <c r="A183" i="107" s="1"/>
  <c r="A184" i="107" s="1"/>
  <c r="A186" i="100"/>
  <c r="A187" i="100" s="1"/>
  <c r="A188" i="100" s="1"/>
  <c r="A189" i="100" s="1"/>
  <c r="A199" i="100" s="1"/>
  <c r="A200" i="100" s="1"/>
  <c r="A201" i="100" s="1"/>
  <c r="A202" i="100" s="1"/>
  <c r="A204" i="100" s="1"/>
  <c r="A205" i="100" s="1"/>
  <c r="A206" i="100" s="1"/>
  <c r="A207" i="100" s="1"/>
  <c r="A212" i="100" s="1"/>
  <c r="A12" i="100"/>
  <c r="A13" i="100" s="1"/>
  <c r="A14" i="100" s="1"/>
  <c r="A15" i="100" s="1"/>
  <c r="A16" i="100" s="1"/>
  <c r="A82" i="100" s="1"/>
  <c r="A86" i="100" s="1"/>
  <c r="A93" i="100" s="1"/>
  <c r="A119" i="100" s="1"/>
  <c r="A133" i="100" s="1"/>
  <c r="A153" i="100" s="1"/>
  <c r="A160" i="100" s="1"/>
  <c r="A170" i="100" s="1"/>
  <c r="A178" i="100" s="1"/>
  <c r="A99" i="107" l="1"/>
  <c r="A100" i="107" s="1"/>
  <c r="A101" i="107" s="1"/>
  <c r="A102" i="107" s="1"/>
  <c r="A103" i="107" s="1"/>
  <c r="A104" i="107" s="1"/>
  <c r="A105" i="107" s="1"/>
  <c r="A106" i="107" s="1"/>
  <c r="A108" i="107" s="1"/>
  <c r="A109" i="107" s="1"/>
  <c r="A110" i="107" s="1"/>
  <c r="A111" i="107" s="1"/>
  <c r="A112" i="107" s="1"/>
  <c r="A113" i="107" s="1"/>
  <c r="A114" i="107" s="1"/>
  <c r="A115" i="107" s="1"/>
  <c r="A116" i="107" s="1"/>
  <c r="A117" i="107" s="1"/>
  <c r="A118" i="107" s="1"/>
  <c r="A127" i="107" s="1"/>
  <c r="A146" i="107" s="1"/>
  <c r="A147" i="107" s="1"/>
  <c r="A148" i="107" s="1"/>
  <c r="A149" i="107" s="1"/>
  <c r="A150" i="107" s="1"/>
  <c r="A12" i="77"/>
  <c r="A13" i="77" s="1"/>
  <c r="A14" i="77" s="1"/>
  <c r="A15" i="77" s="1"/>
  <c r="B634" i="76"/>
  <c r="B633" i="76"/>
  <c r="B631" i="76"/>
  <c r="A16" i="77" l="1"/>
  <c r="A22" i="77" s="1"/>
  <c r="A27" i="77" s="1"/>
  <c r="A28" i="77" s="1"/>
  <c r="A29" i="77" s="1"/>
  <c r="A30" i="77" s="1"/>
  <c r="A32" i="77" s="1"/>
  <c r="A33" i="77" s="1"/>
  <c r="A34" i="77" s="1"/>
  <c r="A35" i="77" s="1"/>
  <c r="A36" i="77" s="1"/>
  <c r="A37" i="77" s="1"/>
  <c r="A38" i="77" s="1"/>
  <c r="A39" i="77" s="1"/>
  <c r="A40" i="77" s="1"/>
  <c r="A41" i="77" s="1"/>
  <c r="A42" i="77" s="1"/>
  <c r="D401" i="76"/>
  <c r="D398" i="76"/>
  <c r="D396" i="76"/>
  <c r="B318" i="76"/>
  <c r="B317" i="76"/>
  <c r="B315" i="76"/>
  <c r="D695" i="76" l="1"/>
  <c r="D692" i="76"/>
  <c r="D690" i="76"/>
  <c r="B652" i="76"/>
  <c r="B651" i="76"/>
  <c r="B649" i="76"/>
  <c r="B648" i="76"/>
  <c r="B647" i="76"/>
  <c r="B645" i="76"/>
  <c r="B644" i="76"/>
  <c r="B643" i="76"/>
  <c r="A611" i="76"/>
  <c r="A612" i="76" s="1"/>
  <c r="A613" i="76" s="1"/>
  <c r="A614" i="76" s="1"/>
  <c r="A615" i="76" s="1"/>
  <c r="A620" i="76" s="1"/>
  <c r="A625" i="76" s="1"/>
  <c r="B585" i="76"/>
  <c r="B584" i="76"/>
  <c r="B582" i="76"/>
  <c r="B581" i="76"/>
  <c r="B580" i="76"/>
  <c r="B578" i="76"/>
  <c r="B577" i="76"/>
  <c r="B576" i="76"/>
  <c r="A563" i="76"/>
  <c r="A564" i="76" s="1"/>
  <c r="A565" i="76" s="1"/>
  <c r="A566" i="76" s="1"/>
  <c r="A569" i="76" s="1"/>
  <c r="A572" i="76" s="1"/>
  <c r="A573" i="76" s="1"/>
  <c r="A574" i="76" s="1"/>
  <c r="A587" i="76" s="1"/>
  <c r="A588" i="76" s="1"/>
  <c r="A589" i="76" s="1"/>
  <c r="A597" i="76" s="1"/>
  <c r="D545" i="76"/>
  <c r="D542" i="76"/>
  <c r="D540" i="76"/>
  <c r="B534" i="76"/>
  <c r="B533" i="76"/>
  <c r="B531" i="76"/>
  <c r="B493" i="76"/>
  <c r="B492" i="76"/>
  <c r="B490" i="76"/>
  <c r="B489" i="76"/>
  <c r="B488" i="76"/>
  <c r="B486" i="76"/>
  <c r="B485" i="76"/>
  <c r="B484" i="76"/>
  <c r="A470" i="76"/>
  <c r="A471" i="76" s="1"/>
  <c r="A472" i="76" s="1"/>
  <c r="A473" i="76" s="1"/>
  <c r="A476" i="76" s="1"/>
  <c r="A480" i="76" s="1"/>
  <c r="A481" i="76" s="1"/>
  <c r="A482" i="76" s="1"/>
  <c r="A495" i="76" s="1"/>
  <c r="A496" i="76" s="1"/>
  <c r="A500" i="76" s="1"/>
  <c r="B452" i="76"/>
  <c r="B451" i="76"/>
  <c r="B449" i="76"/>
  <c r="B444" i="76"/>
  <c r="B443" i="76"/>
  <c r="B441" i="76"/>
  <c r="B440" i="76"/>
  <c r="B439" i="76"/>
  <c r="B437" i="76"/>
  <c r="B436" i="76"/>
  <c r="B435" i="76"/>
  <c r="A340" i="76"/>
  <c r="A341" i="76" s="1"/>
  <c r="A342" i="76" s="1"/>
  <c r="A343" i="76" s="1"/>
  <c r="A346" i="76" s="1"/>
  <c r="A350" i="76" s="1"/>
  <c r="A354" i="76" s="1"/>
  <c r="B295" i="76"/>
  <c r="B294" i="76"/>
  <c r="B293" i="76"/>
  <c r="B276" i="76"/>
  <c r="B275" i="76"/>
  <c r="B273" i="76"/>
  <c r="B272" i="76"/>
  <c r="B271" i="76"/>
  <c r="B269" i="76"/>
  <c r="B268" i="76"/>
  <c r="B267" i="76"/>
  <c r="A247" i="76"/>
  <c r="A248" i="76" s="1"/>
  <c r="A249" i="76" s="1"/>
  <c r="A250" i="76" s="1"/>
  <c r="A251" i="76" s="1"/>
  <c r="A256" i="76" s="1"/>
  <c r="A260" i="76" s="1"/>
  <c r="A261" i="76" s="1"/>
  <c r="A262" i="76" s="1"/>
  <c r="A263" i="76" s="1"/>
  <c r="A264" i="76" s="1"/>
  <c r="A265" i="76" s="1"/>
  <c r="A278" i="76" s="1"/>
  <c r="A279" i="76" s="1"/>
  <c r="D223" i="76"/>
  <c r="D185" i="76"/>
  <c r="D182" i="76"/>
  <c r="D180" i="76"/>
  <c r="B102" i="76"/>
  <c r="B101" i="76"/>
  <c r="B100" i="76"/>
  <c r="B99" i="76"/>
  <c r="B89" i="76"/>
  <c r="B88" i="76"/>
  <c r="B87" i="76"/>
  <c r="B53" i="76"/>
  <c r="B52" i="76"/>
  <c r="B50" i="76"/>
  <c r="B43" i="76"/>
  <c r="B42" i="76"/>
  <c r="B40" i="76"/>
  <c r="B39" i="76"/>
  <c r="B38" i="76"/>
  <c r="B36" i="76"/>
  <c r="B35" i="76"/>
  <c r="B34" i="76"/>
  <c r="A12" i="76"/>
  <c r="A13" i="76" s="1"/>
  <c r="A14" i="76" s="1"/>
  <c r="A15" i="76" s="1"/>
  <c r="A20" i="76" s="1"/>
  <c r="A25" i="76" s="1"/>
  <c r="A29" i="76" s="1"/>
  <c r="A30" i="76" s="1"/>
  <c r="A31" i="76" s="1"/>
  <c r="A32" i="76" s="1"/>
  <c r="A47" i="76" s="1"/>
  <c r="A48" i="76" s="1"/>
  <c r="A54" i="76" s="1"/>
  <c r="A61" i="76" s="1"/>
  <c r="A64" i="76" s="1"/>
  <c r="A65" i="76" s="1"/>
  <c r="A83" i="76" s="1"/>
  <c r="A84" i="76" s="1"/>
  <c r="A86" i="76" s="1"/>
  <c r="A90" i="76" s="1"/>
  <c r="A92" i="76" s="1"/>
  <c r="A96" i="76" s="1"/>
  <c r="A97" i="76" s="1"/>
  <c r="A98" i="76" s="1"/>
  <c r="A103" i="76" s="1"/>
  <c r="A104" i="76" s="1"/>
  <c r="A110" i="76" s="1"/>
  <c r="A111" i="76" s="1"/>
  <c r="A112" i="76" s="1"/>
  <c r="A113" i="76" s="1"/>
  <c r="A116" i="76" s="1"/>
  <c r="A117" i="76" s="1"/>
  <c r="A118" i="76" s="1"/>
  <c r="A119" i="76" s="1"/>
  <c r="A120" i="76" s="1"/>
  <c r="A121" i="76" s="1"/>
  <c r="A122" i="76" s="1"/>
  <c r="A124" i="76" s="1"/>
  <c r="A125" i="76" s="1"/>
  <c r="A130" i="76" s="1"/>
  <c r="A135" i="76" s="1"/>
  <c r="A149" i="76" s="1"/>
  <c r="A176" i="76" s="1"/>
  <c r="D17" i="75"/>
  <c r="A10" i="73"/>
  <c r="A11" i="73" s="1"/>
  <c r="A12" i="73" s="1"/>
  <c r="A13" i="73" s="1"/>
  <c r="A14" i="73" s="1"/>
  <c r="A15" i="73" s="1"/>
  <c r="A16" i="73" s="1"/>
  <c r="A17" i="73" s="1"/>
  <c r="A18" i="73" s="1"/>
  <c r="A19" i="73" s="1"/>
  <c r="A20" i="73" s="1"/>
  <c r="A21" i="73" s="1"/>
  <c r="A30" i="73" s="1"/>
  <c r="A31" i="73" s="1"/>
  <c r="A210" i="76" l="1"/>
  <c r="A219" i="76" s="1"/>
  <c r="A227" i="76" s="1"/>
  <c r="A229" i="76" s="1"/>
  <c r="A230" i="76" s="1"/>
  <c r="A231" i="76" s="1"/>
  <c r="A233" i="76" s="1"/>
  <c r="A234" i="76" s="1"/>
  <c r="A235" i="76" s="1"/>
  <c r="A202" i="76"/>
  <c r="A629" i="76"/>
  <c r="A635" i="76" s="1"/>
  <c r="A636" i="76" s="1"/>
  <c r="A637" i="76" s="1"/>
  <c r="A640" i="76" s="1"/>
  <c r="A641" i="76" s="1"/>
  <c r="A654" i="76" s="1"/>
  <c r="A655" i="76" s="1"/>
  <c r="A657" i="76" s="1"/>
  <c r="A658" i="76" s="1"/>
  <c r="A601" i="76"/>
  <c r="A603" i="76" s="1"/>
  <c r="A604" i="76" s="1"/>
  <c r="A606" i="76" s="1"/>
  <c r="A502" i="76"/>
  <c r="A503" i="76" s="1"/>
  <c r="A504" i="76" s="1"/>
  <c r="A506" i="76" s="1"/>
  <c r="A512" i="76" s="1"/>
  <c r="A520" i="76" s="1"/>
  <c r="A525" i="76" s="1"/>
  <c r="A358" i="76"/>
  <c r="A372" i="76" s="1"/>
  <c r="A280" i="76"/>
  <c r="A284" i="76" s="1"/>
  <c r="A285" i="76" s="1"/>
  <c r="A289" i="76" s="1"/>
  <c r="A290" i="76" s="1"/>
  <c r="A292" i="76" s="1"/>
  <c r="A296" i="76" s="1"/>
  <c r="A297" i="76" s="1"/>
  <c r="A298" i="76" s="1"/>
  <c r="A300" i="76" s="1"/>
  <c r="A301" i="76" s="1"/>
  <c r="A302" i="76" s="1"/>
  <c r="A303" i="76" s="1"/>
  <c r="A304" i="76" s="1"/>
  <c r="A312" i="76" s="1"/>
  <c r="A320" i="76" s="1"/>
  <c r="A321" i="76" s="1"/>
  <c r="A323" i="76" s="1"/>
  <c r="A324" i="76" s="1"/>
  <c r="A325" i="76" s="1"/>
  <c r="A326" i="76" s="1"/>
  <c r="A327" i="76" s="1"/>
  <c r="A328" i="76" s="1"/>
  <c r="A329" i="76" s="1"/>
  <c r="A330" i="76" s="1"/>
  <c r="A331" i="76" s="1"/>
  <c r="A332" i="76" s="1"/>
  <c r="A659" i="76" l="1"/>
  <c r="A661" i="76" s="1"/>
  <c r="A686" i="76" s="1"/>
  <c r="A712" i="76" s="1"/>
  <c r="A718" i="76" s="1"/>
  <c r="A719" i="76" s="1"/>
  <c r="A528" i="76"/>
  <c r="A529" i="76" s="1"/>
  <c r="A536" i="76" s="1"/>
  <c r="A378" i="76"/>
  <c r="A386" i="76" s="1"/>
  <c r="A392" i="76" s="1"/>
  <c r="A416" i="76" s="1"/>
  <c r="A424" i="76" s="1"/>
  <c r="A333" i="76"/>
  <c r="A334" i="76" s="1"/>
  <c r="A335" i="76" s="1"/>
  <c r="A313" i="76"/>
  <c r="A425" i="76" l="1"/>
  <c r="A426" i="76" s="1"/>
  <c r="A428" i="76" s="1"/>
  <c r="A429" i="76" s="1"/>
  <c r="A431" i="76" s="1"/>
  <c r="A432" i="76" s="1"/>
  <c r="A433" i="76" s="1"/>
  <c r="A446" i="76" s="1"/>
  <c r="A447" i="76" s="1"/>
  <c r="A453" i="76" s="1"/>
  <c r="A457" i="76" s="1"/>
  <c r="A458" i="76" s="1"/>
  <c r="A461" i="76" s="1"/>
  <c r="A462" i="76" s="1"/>
  <c r="A464" i="76" s="1"/>
  <c r="A465" i="76" s="1"/>
</calcChain>
</file>

<file path=xl/sharedStrings.xml><?xml version="1.0" encoding="utf-8"?>
<sst xmlns="http://schemas.openxmlformats.org/spreadsheetml/2006/main" count="4406" uniqueCount="1978">
  <si>
    <t>ITEM</t>
  </si>
  <si>
    <t xml:space="preserve"> </t>
  </si>
  <si>
    <t>UNIDAD</t>
  </si>
  <si>
    <t>ÍTEM</t>
  </si>
  <si>
    <t>DESCRIPCIÓN</t>
  </si>
  <si>
    <t>REQUERIDO</t>
  </si>
  <si>
    <t>OFRECIDO</t>
  </si>
  <si>
    <t>Fabricante</t>
  </si>
  <si>
    <t>País</t>
  </si>
  <si>
    <t>Normas</t>
  </si>
  <si>
    <t>Hz</t>
  </si>
  <si>
    <t>kV</t>
  </si>
  <si>
    <t>%</t>
  </si>
  <si>
    <t>°C</t>
  </si>
  <si>
    <t>dB</t>
  </si>
  <si>
    <t>W</t>
  </si>
  <si>
    <t>V</t>
  </si>
  <si>
    <t>kg</t>
  </si>
  <si>
    <t>Vida útil</t>
  </si>
  <si>
    <t>Si</t>
  </si>
  <si>
    <t>Referencia</t>
  </si>
  <si>
    <t>Norma</t>
  </si>
  <si>
    <t>Tipo</t>
  </si>
  <si>
    <t>Sí</t>
  </si>
  <si>
    <t>A</t>
  </si>
  <si>
    <t>mm</t>
  </si>
  <si>
    <t>h</t>
  </si>
  <si>
    <t>Tipo de ejecución</t>
  </si>
  <si>
    <t>Tensión asignada</t>
  </si>
  <si>
    <t>s</t>
  </si>
  <si>
    <t>No</t>
  </si>
  <si>
    <t>Cumplimiento con el sistema de calidad</t>
  </si>
  <si>
    <t>ISO 9001</t>
  </si>
  <si>
    <t>N</t>
  </si>
  <si>
    <t>SI</t>
  </si>
  <si>
    <t>a) Fabricante</t>
  </si>
  <si>
    <t>b) Referencia</t>
  </si>
  <si>
    <t>Clase de precisión</t>
  </si>
  <si>
    <t>NUMERO DE OFERTA  No.:</t>
  </si>
  <si>
    <t>OFERENTE:</t>
  </si>
  <si>
    <t>DESCRIPCION</t>
  </si>
  <si>
    <t>DOC. REFERENCIA
Hoja/Pg</t>
  </si>
  <si>
    <t>IEC 60297
IEC 60439</t>
  </si>
  <si>
    <t>Interior</t>
  </si>
  <si>
    <t>Grado de protección de acuerdo con IEC 60529</t>
  </si>
  <si>
    <t>Dimensiones (AltoxAnchoxProfundo)</t>
  </si>
  <si>
    <t>Color</t>
  </si>
  <si>
    <t>RAL 7032</t>
  </si>
  <si>
    <t>Circuito de calefacción</t>
  </si>
  <si>
    <t>Circuito de alumbrado</t>
  </si>
  <si>
    <t>Toma de energía disponible</t>
  </si>
  <si>
    <t>Accesorios de instalación de equipos:</t>
  </si>
  <si>
    <t>a. Riel DIN</t>
  </si>
  <si>
    <t>b. Bandejas metálicas</t>
  </si>
  <si>
    <t>c. Borneras</t>
  </si>
  <si>
    <t>d. Canaletas plásticas (cableado interno)</t>
  </si>
  <si>
    <t xml:space="preserve">e. Contacto auxiliar de puerta </t>
  </si>
  <si>
    <t>f. Tensión asignada c.a.</t>
  </si>
  <si>
    <t>127/220</t>
  </si>
  <si>
    <t>g. Interruptor miniatura  para circuitos de c.c.</t>
  </si>
  <si>
    <t>h. Control de temperatura por termostato incluido</t>
  </si>
  <si>
    <t>Entrada/salida de cables a través de prensaestopas</t>
  </si>
  <si>
    <t xml:space="preserve">Piso con prensaestopas para pasar cables </t>
  </si>
  <si>
    <t>Barra, cables y accesorios de puesta a tierra</t>
  </si>
  <si>
    <t>Tipo de red</t>
  </si>
  <si>
    <t>Frecuencia asignada</t>
  </si>
  <si>
    <t>Número de elementos de medida</t>
  </si>
  <si>
    <t>Medida de energía bi-direccional</t>
  </si>
  <si>
    <t xml:space="preserve"> Si</t>
  </si>
  <si>
    <t xml:space="preserve">b) Servicios auxiliares </t>
  </si>
  <si>
    <t>Circuito de tensión en salidas de línea o transformación</t>
  </si>
  <si>
    <t>a) Tensión asignada (fase-fase)</t>
  </si>
  <si>
    <t>b) Carga</t>
  </si>
  <si>
    <t>VA</t>
  </si>
  <si>
    <t xml:space="preserve">Circuito de tensión en servicios auxiliares </t>
  </si>
  <si>
    <t>Circuito de corriente salidas de línea y transformación</t>
  </si>
  <si>
    <t>a) Corriente asignada</t>
  </si>
  <si>
    <t>b) Carga, máxima</t>
  </si>
  <si>
    <t>Circuito de corriente servicios auxiliares</t>
  </si>
  <si>
    <t xml:space="preserve"> 0,2 S</t>
  </si>
  <si>
    <t>0,5 S</t>
  </si>
  <si>
    <t>Montaje en bastidor de 482,6 mm (19 in)</t>
  </si>
  <si>
    <t>Panel local</t>
  </si>
  <si>
    <t>a) Número de dígitos (enteros/decimales)</t>
  </si>
  <si>
    <t>&gt;= 6</t>
  </si>
  <si>
    <t>b) Resolución para contadores de energía activa</t>
  </si>
  <si>
    <t xml:space="preserve"> MWh</t>
  </si>
  <si>
    <t>&lt;= 0,01</t>
  </si>
  <si>
    <t>c) Resolución para contadores de energía reactiva</t>
  </si>
  <si>
    <t xml:space="preserve"> Mvarh</t>
  </si>
  <si>
    <t>d) Indicación de actividad de importación y exportación</t>
  </si>
  <si>
    <t>Tensión auxiliar</t>
  </si>
  <si>
    <t>a) Tensión asignada en d.c.</t>
  </si>
  <si>
    <t xml:space="preserve"> V</t>
  </si>
  <si>
    <t>b) Margen de tensión de operación</t>
  </si>
  <si>
    <t xml:space="preserve"> 85-110</t>
  </si>
  <si>
    <t>c) Frecuencia</t>
  </si>
  <si>
    <t xml:space="preserve"> Hz</t>
  </si>
  <si>
    <t>d) Carga</t>
  </si>
  <si>
    <t>Memoria RAM</t>
  </si>
  <si>
    <t>a) Batería de respaldo para memoria no volátil</t>
  </si>
  <si>
    <t xml:space="preserve"> Sí</t>
  </si>
  <si>
    <t>b) Tiempo de duración de la batería</t>
  </si>
  <si>
    <t>Años</t>
  </si>
  <si>
    <t>Calidad de Potencia</t>
  </si>
  <si>
    <t>a) Tasa de Muestro</t>
  </si>
  <si>
    <t>Muestras/
Ciclo</t>
  </si>
  <si>
    <t>0.005</t>
  </si>
  <si>
    <t>Memoria no volátil</t>
  </si>
  <si>
    <t>kB</t>
  </si>
  <si>
    <t>a) Medida de tensión monofásica y trifásica</t>
  </si>
  <si>
    <t>b) Medida de corriente monofásica y trifásica</t>
  </si>
  <si>
    <t xml:space="preserve"> A</t>
  </si>
  <si>
    <t>c) Medida de factor de potencia monofásica y trifásica</t>
  </si>
  <si>
    <t>d) Medida de potencia activa monofásica y trifásica</t>
  </si>
  <si>
    <t xml:space="preserve"> kW</t>
  </si>
  <si>
    <t>e) Medida de potencia reactiva monofásica y trifásica</t>
  </si>
  <si>
    <t>kvar</t>
  </si>
  <si>
    <t>Precisión para los parámetros diferentes de energía</t>
  </si>
  <si>
    <t>&lt;= 0,5</t>
  </si>
  <si>
    <t>Puertos de comunicación</t>
  </si>
  <si>
    <t>a) Puerto serial para red local de contadores de energía</t>
  </si>
  <si>
    <t>b) Puerto óptico</t>
  </si>
  <si>
    <t>c) Protocolo por el puerto óptico</t>
  </si>
  <si>
    <t xml:space="preserve"> IEC 62056-21</t>
  </si>
  <si>
    <t>d) Puerto para red LAN</t>
  </si>
  <si>
    <t>e) Velocidad de transmisión</t>
  </si>
  <si>
    <t>bits/s</t>
  </si>
  <si>
    <t>Sincronización (clock)</t>
  </si>
  <si>
    <t>a) Sincronización vía GPS</t>
  </si>
  <si>
    <t>b) Protocolo de sincronización</t>
  </si>
  <si>
    <t>IRIG-B/SNTP</t>
  </si>
  <si>
    <t>c) Resolución</t>
  </si>
  <si>
    <t>ms</t>
  </si>
  <si>
    <t>Memoria (mínima)</t>
  </si>
  <si>
    <t>MB</t>
  </si>
  <si>
    <t>Autodiagnóstico</t>
  </si>
  <si>
    <t>Disponibilidad total del sistema</t>
  </si>
  <si>
    <t>Disponibilidad individual</t>
  </si>
  <si>
    <t>Registro cronológico de eventos</t>
  </si>
  <si>
    <t>a) Precisión</t>
  </si>
  <si>
    <t>b) Resolución</t>
  </si>
  <si>
    <t xml:space="preserve">Tiempos de respuesta del sistema </t>
  </si>
  <si>
    <t>a) Ejecución de comandos de control</t>
  </si>
  <si>
    <t>1. Desde Nivel 1</t>
  </si>
  <si>
    <t>&lt; 500</t>
  </si>
  <si>
    <t>2. Desde Nivel 2</t>
  </si>
  <si>
    <t>&lt;750</t>
  </si>
  <si>
    <t>3. Desde Nivel 3</t>
  </si>
  <si>
    <t>b) Presentación de despliegues</t>
  </si>
  <si>
    <t>&lt; 1</t>
  </si>
  <si>
    <t>c) Presentación de Alarmas y eventos</t>
  </si>
  <si>
    <t>d) Terminación de una solicitud</t>
  </si>
  <si>
    <t>e) Tiempo de respuesta despliegues</t>
  </si>
  <si>
    <t>f) Ingreso de usuario en la estación de operación</t>
  </si>
  <si>
    <t>g) Actualización de datos</t>
  </si>
  <si>
    <t xml:space="preserve">1. En el Nivel 1 </t>
  </si>
  <si>
    <t>&lt; 250</t>
  </si>
  <si>
    <t>2. En el Nivel 2</t>
  </si>
  <si>
    <t>3. En el interfaz hacia el Nivel 3</t>
  </si>
  <si>
    <t>Condiciones climáticas (IEC 60870-2-2)</t>
  </si>
  <si>
    <t>a) Condiciones climáticas para almacenamiento (Tabla 1)</t>
  </si>
  <si>
    <t>B2</t>
  </si>
  <si>
    <t>b) Condiciones climáticas para instalación (Tabla 1)</t>
  </si>
  <si>
    <t>c) Condiciones climáticas para transporte (Tabla 2)</t>
  </si>
  <si>
    <t>Ct2</t>
  </si>
  <si>
    <t>Condiciones mecánicas (IEC 60870-2-2)</t>
  </si>
  <si>
    <t>a) Condiciones mecánicas para transporte (Tabla 3)</t>
  </si>
  <si>
    <t>Bm</t>
  </si>
  <si>
    <t>b) Condiciones mecánicas para almacenamiento (Tabla 3)</t>
  </si>
  <si>
    <t>c) Condiciones mecánicas para instalación (Tabla 3)</t>
  </si>
  <si>
    <t>Clase sísmica (IEC 60870-2-2)</t>
  </si>
  <si>
    <t>S2</t>
  </si>
  <si>
    <t>Compatibilidad electromagnética (IEC 61000-4)</t>
  </si>
  <si>
    <t>a) Descargas electrostáticas (Tabla 1 IEC 61000-4-2)</t>
  </si>
  <si>
    <t xml:space="preserve">   • Equipos en sala de control</t>
  </si>
  <si>
    <t>Nivel 3</t>
  </si>
  <si>
    <t xml:space="preserve">   • Equipos en patio de la subestación</t>
  </si>
  <si>
    <t>Nivel 4</t>
  </si>
  <si>
    <t>b) Campo electromagnético radiado (Tabla 1 IEC 61000-4-3)</t>
  </si>
  <si>
    <t>Nivel 2</t>
  </si>
  <si>
    <t>c) Transitorios eléctricos rápidos en ráfagas (Tabla 1 IEC 61000-4-4)</t>
  </si>
  <si>
    <t>d) Onda de choque (Tabla 1 IEC 61000-4-5)</t>
  </si>
  <si>
    <t>e) Perturbaciones conducidas, inducidas por los campos de radiofrecuencia (Tabla 1 IEC 61000-4-6)</t>
  </si>
  <si>
    <t>f) Campos magnéticos a frecuencia industrial (Tabla 1 y 2 IEC 61000-4-8)</t>
  </si>
  <si>
    <t>g) Inmunidad a campos magnéticos impulsionales (Tabla 1 IEC 61000-4-9)</t>
  </si>
  <si>
    <t>h) Inmunidad a campos magnéticos oscilatorios amortiguados (Tabla 1 IEC 61000-4-10)</t>
  </si>
  <si>
    <t>Nivel 5</t>
  </si>
  <si>
    <t>i) Inmunidad a ondas oscilatorias amortiguadas (Tabla 1 IEC 61000-4-12)</t>
  </si>
  <si>
    <t>Clase de tensión de aislamiento (IEC 60870-2-1 Tabla 18)</t>
  </si>
  <si>
    <t>Clase VW2</t>
  </si>
  <si>
    <t>Pesos y volúmenes de despacho</t>
  </si>
  <si>
    <t>a) Peso total para despacho del sistema completo</t>
  </si>
  <si>
    <t>kN</t>
  </si>
  <si>
    <t>b) Volumen total para despacho del sistema completo</t>
  </si>
  <si>
    <t>m3</t>
  </si>
  <si>
    <t>c) Peso de la pieza más pesada para despacho</t>
  </si>
  <si>
    <t>d) Volumen de la pieza más grande para despacho</t>
  </si>
  <si>
    <t>e) Dimensiones de la pieza más voluminosa para despacho (LxAXh)</t>
  </si>
  <si>
    <t>m</t>
  </si>
  <si>
    <t>f) Número de piezas de empaque del despacho</t>
  </si>
  <si>
    <t>IEC 61131-3</t>
  </si>
  <si>
    <t>IEC 60870-5-104 Slave</t>
  </si>
  <si>
    <t xml:space="preserve">Protocolo de comunicaciones entre equipos Nivel 2 </t>
  </si>
  <si>
    <t>Protocolo de comunicaciones Nivel 1- Nivel 2</t>
  </si>
  <si>
    <t>a) Con las protecciones</t>
  </si>
  <si>
    <t>IEC 61850</t>
  </si>
  <si>
    <t xml:space="preserve">b) Con los medidores multifuncionales </t>
  </si>
  <si>
    <t>c) Con las unidades de control (Controladores Bahía)</t>
  </si>
  <si>
    <t>d) Con el regulador de tensión numérico</t>
  </si>
  <si>
    <t>GOOSE</t>
  </si>
  <si>
    <t>Precisión de la medida</t>
  </si>
  <si>
    <t>a) Tensión</t>
  </si>
  <si>
    <t>&lt; 0,5</t>
  </si>
  <si>
    <t>b) Corriente</t>
  </si>
  <si>
    <t>c) Potencia activa</t>
  </si>
  <si>
    <t>d) Potencia reactiva</t>
  </si>
  <si>
    <t>Vida útil del sistema</t>
  </si>
  <si>
    <t>&gt; 15</t>
  </si>
  <si>
    <t>UI NIVEL 2: Sistema de procesamiento Nivel 2 - CPU</t>
  </si>
  <si>
    <t>•  Tensión asignada</t>
  </si>
  <si>
    <t>VCC</t>
  </si>
  <si>
    <t>•  Margen de variación de la tensión</t>
  </si>
  <si>
    <t>80-110</t>
  </si>
  <si>
    <t>•  Frecuencia asignada</t>
  </si>
  <si>
    <t xml:space="preserve">  •  Carga</t>
  </si>
  <si>
    <t>Sistema operativo</t>
  </si>
  <si>
    <t>a) Procesador</t>
  </si>
  <si>
    <t>b) Memoria RAM</t>
  </si>
  <si>
    <t>GB</t>
  </si>
  <si>
    <t>c) HDD1 y HDD2</t>
  </si>
  <si>
    <t>d) Arreglo de Discos</t>
  </si>
  <si>
    <t>RAID</t>
  </si>
  <si>
    <t>e) Sistema Operativo</t>
  </si>
  <si>
    <t>f) Tarjeta de red Ethernet 10/100 Mbps</t>
  </si>
  <si>
    <t>Redundante</t>
  </si>
  <si>
    <t>g)  Lógicas para control de autoridad</t>
  </si>
  <si>
    <t>h)  Tiempo promedio a la falla (MTTF)</t>
  </si>
  <si>
    <t>Monitor de video</t>
  </si>
  <si>
    <t>b) País</t>
  </si>
  <si>
    <t>c) Referencia</t>
  </si>
  <si>
    <t>d) Tecnología</t>
  </si>
  <si>
    <t>LED</t>
  </si>
  <si>
    <t>d) Tensión auxiliar</t>
  </si>
  <si>
    <t>•  Carga</t>
  </si>
  <si>
    <t>e) Características</t>
  </si>
  <si>
    <t>•  Tamaño de la pantalla</t>
  </si>
  <si>
    <t>Pulg.</t>
  </si>
  <si>
    <t>&gt; 21</t>
  </si>
  <si>
    <t>•  Resolución</t>
  </si>
  <si>
    <t>Pixels</t>
  </si>
  <si>
    <t>&gt;1920 x 1440</t>
  </si>
  <si>
    <t>•  Tamaño del pixel (dot pitch)</t>
  </si>
  <si>
    <t>&lt; 0.25</t>
  </si>
  <si>
    <t>•  Pantalla antideslumbrante</t>
  </si>
  <si>
    <t>f)   Tiempo promedio a la falla (MTTF)</t>
  </si>
  <si>
    <t>&gt; 50000</t>
  </si>
  <si>
    <t>Tipo de dispositivo apuntador</t>
  </si>
  <si>
    <t>Mouse</t>
  </si>
  <si>
    <t>Teclado alfanumérico estándar</t>
  </si>
  <si>
    <t>Unidad de almacenamiento masivo</t>
  </si>
  <si>
    <t>d) Tipo (tecnología)</t>
  </si>
  <si>
    <t>DVD-RW</t>
  </si>
  <si>
    <t>e) Capacidad de almacenamiento</t>
  </si>
  <si>
    <t>f) Tiempo promedio a la falla (MTTF)</t>
  </si>
  <si>
    <t>&gt;50000</t>
  </si>
  <si>
    <t>UNIDAD REFERENCIA DE TIEMPO</t>
  </si>
  <si>
    <t>a) Tensión asignada</t>
  </si>
  <si>
    <t>Vcc</t>
  </si>
  <si>
    <t>a) Margen de tensión para operación</t>
  </si>
  <si>
    <t>b) Consumo</t>
  </si>
  <si>
    <t>Señal de sincronismo por satélite</t>
  </si>
  <si>
    <t>GPS</t>
  </si>
  <si>
    <t>Precisión de las señales de salida</t>
  </si>
  <si>
    <t>ns</t>
  </si>
  <si>
    <t>&gt;500</t>
  </si>
  <si>
    <t>Estabilidad del reloj interno sin señal externa</t>
  </si>
  <si>
    <t>ppm</t>
  </si>
  <si>
    <t>Indicación local y remota de fallas</t>
  </si>
  <si>
    <t>Señales de salida</t>
  </si>
  <si>
    <t>b) IRIG-B</t>
  </si>
  <si>
    <t>c) SNTP</t>
  </si>
  <si>
    <t>e) Pulso por minuto</t>
  </si>
  <si>
    <t>Tiempo promedio a la falla (MTTF)</t>
  </si>
  <si>
    <t>Resolución</t>
  </si>
  <si>
    <t>b) Frecuencia asignada</t>
  </si>
  <si>
    <t>c) Carga</t>
  </si>
  <si>
    <t>UNIDAD CENTRAL DE SUBESTACIÓN (GATEWAY)</t>
  </si>
  <si>
    <t>Industrial</t>
  </si>
  <si>
    <t>b) Margen de variación de la tensión</t>
  </si>
  <si>
    <t>Función de Gateway</t>
  </si>
  <si>
    <t>Incluido en el controlador de subestación (Si/No)</t>
  </si>
  <si>
    <t>a) Protocolo IEC 60870-5-104</t>
  </si>
  <si>
    <t>b) Número de puertos</t>
  </si>
  <si>
    <t>c) Velocidad</t>
  </si>
  <si>
    <t>Conexión con la red de datos del SAS *</t>
  </si>
  <si>
    <t>a) Protocolo IEC 61850 (TCP/IP)</t>
  </si>
  <si>
    <t>b) Tipo de puerto (eléctrico/óptico)</t>
  </si>
  <si>
    <t>Mb/s</t>
  </si>
  <si>
    <t>&gt;=100</t>
  </si>
  <si>
    <t>Funciones de Vigilancia/ Monitoreo integradas y parametrizables</t>
  </si>
  <si>
    <t>a) Watchdog (Temperatura Interna)</t>
  </si>
  <si>
    <t>b) Contador de horas de funcionamiento</t>
  </si>
  <si>
    <t>c) Estado de Discos Duros</t>
  </si>
  <si>
    <t>d) Estado del sistema Heart beat</t>
  </si>
  <si>
    <t>Slots para tarjetas de ampliación</t>
  </si>
  <si>
    <t>PCI</t>
  </si>
  <si>
    <t>&gt;5</t>
  </si>
  <si>
    <t>Puertos</t>
  </si>
  <si>
    <t>a) Ethernet</t>
  </si>
  <si>
    <t>*</t>
  </si>
  <si>
    <t>b) USB</t>
  </si>
  <si>
    <t>&gt;4</t>
  </si>
  <si>
    <t>c) Serie V.24 Conector macho  sub D de 9 pines</t>
  </si>
  <si>
    <t>&gt;2</t>
  </si>
  <si>
    <t>d) VGA</t>
  </si>
  <si>
    <t>e) DVI</t>
  </si>
  <si>
    <t>f) Teclado - Ratón</t>
  </si>
  <si>
    <t>USB</t>
  </si>
  <si>
    <t>LEDs de estado</t>
  </si>
  <si>
    <t>a) Power</t>
  </si>
  <si>
    <t>b) HDD1 - HDD2 Estado arreglos RAID</t>
  </si>
  <si>
    <t>c) Ethernet (Estado)</t>
  </si>
  <si>
    <t>d) Watchdog</t>
  </si>
  <si>
    <t>DVD-RW 16x</t>
  </si>
  <si>
    <t>Grado de protección</t>
  </si>
  <si>
    <t>IP41</t>
  </si>
  <si>
    <t>a) Clase de filtro</t>
  </si>
  <si>
    <t>G2 EN 779</t>
  </si>
  <si>
    <t>&gt; 99</t>
  </si>
  <si>
    <t>Memoria principal</t>
  </si>
  <si>
    <t>b) capacidad mínima por slot</t>
  </si>
  <si>
    <t>DDRxxx SDRAM</t>
  </si>
  <si>
    <t>Interface Grafica</t>
  </si>
  <si>
    <t>a) Controlador</t>
  </si>
  <si>
    <t>&gt; 128</t>
  </si>
  <si>
    <t>a 60 Hz</t>
  </si>
  <si>
    <t>1600 x 1200</t>
  </si>
  <si>
    <t>d) Color</t>
  </si>
  <si>
    <t>Bits</t>
  </si>
  <si>
    <t xml:space="preserve">Audio </t>
  </si>
  <si>
    <t>Seguridad</t>
  </si>
  <si>
    <t>a) Clase de protección según  IEC 61140</t>
  </si>
  <si>
    <t>I</t>
  </si>
  <si>
    <t>b) Disposiciones de seguridad</t>
  </si>
  <si>
    <t>IEC 60950 -1
EN 60950 - 1
UL 60950 - 1</t>
  </si>
  <si>
    <t>HDD Capacidad</t>
  </si>
  <si>
    <t>Configuración de discos</t>
  </si>
  <si>
    <t>Numero de discos</t>
  </si>
  <si>
    <t>IEC 61850-3
IEEE 1613
IEC 62439</t>
  </si>
  <si>
    <t>125</t>
  </si>
  <si>
    <t>Protocolo de comunicación</t>
  </si>
  <si>
    <t>Velocidad</t>
  </si>
  <si>
    <t>Cantidad de puertos de fibra óptica</t>
  </si>
  <si>
    <t>Cantidad de puertos para cable UTP</t>
  </si>
  <si>
    <t>a) Manejo de tráfico TCP/IP</t>
  </si>
  <si>
    <t>b) Manejo de prioridades, según norma IEEE 802.1p</t>
  </si>
  <si>
    <t>c) Soporte de VLAN, según norma IEEE 802.1q</t>
  </si>
  <si>
    <t>f) Spanning Tree, según norma IEEE 803w</t>
  </si>
  <si>
    <t>CONTROLADORES DE CAMPO</t>
  </si>
  <si>
    <t>Display grafico tipo LCD (IHM local)</t>
  </si>
  <si>
    <t>Sincronización externa de la hora</t>
  </si>
  <si>
    <t>SNTP</t>
  </si>
  <si>
    <t>Conexión con la red de datos del SAS</t>
  </si>
  <si>
    <t xml:space="preserve">   a) Protocolo IEC 61850 (TCP/IP)</t>
  </si>
  <si>
    <t xml:space="preserve">   b) Número de puertos</t>
  </si>
  <si>
    <t>d) Tipo de interfaz físico</t>
  </si>
  <si>
    <t>Entradas binarias</t>
  </si>
  <si>
    <t>a) Tipo de entrada</t>
  </si>
  <si>
    <t>Optoacoplador</t>
  </si>
  <si>
    <t>b) Tensión asignada</t>
  </si>
  <si>
    <t>c) Marcación de tiempo directamente en módulo de entrada</t>
  </si>
  <si>
    <t>d) Resolución de la marcación de tiempo</t>
  </si>
  <si>
    <r>
      <t>≤</t>
    </r>
    <r>
      <rPr>
        <sz val="11"/>
        <rFont val="Arial"/>
        <family val="2"/>
      </rPr>
      <t xml:space="preserve"> 1</t>
    </r>
  </si>
  <si>
    <t>e) Cantidad de entradas</t>
  </si>
  <si>
    <t>Salidas binarias</t>
  </si>
  <si>
    <t>a) Tipo de salida</t>
  </si>
  <si>
    <t>Relé</t>
  </si>
  <si>
    <t>c) Capacidad de conmutación de corriente a la tensión asignada</t>
  </si>
  <si>
    <t>≥ 5</t>
  </si>
  <si>
    <t>d) Cantidad de salidas</t>
  </si>
  <si>
    <t>Entradas análogas de tensión</t>
  </si>
  <si>
    <t>a) Tensión asignada (Fase-Fase)</t>
  </si>
  <si>
    <t>d) Cantidad de entradas</t>
  </si>
  <si>
    <t>Entradas análogas de corriente</t>
  </si>
  <si>
    <t>e) Número de bits de la conversión A/D</t>
  </si>
  <si>
    <t>bits</t>
  </si>
  <si>
    <t>&gt;= 12</t>
  </si>
  <si>
    <t>0 - 20 mA</t>
  </si>
  <si>
    <t>b) Cantidad de entradas</t>
  </si>
  <si>
    <t>Según Diseño</t>
  </si>
  <si>
    <t>Clase de precisión para todas las medidas análogas</t>
  </si>
  <si>
    <t>≤ 0,5</t>
  </si>
  <si>
    <t>Memoria y programación</t>
  </si>
  <si>
    <t>Memoria ROM</t>
  </si>
  <si>
    <t>Lógicas PLC - CFC</t>
  </si>
  <si>
    <t>Velocidad de procesamiento para lógicas</t>
  </si>
  <si>
    <t>Tiempo de ciclo</t>
  </si>
  <si>
    <t>ms/kinstrucciones</t>
  </si>
  <si>
    <t>Puerto serial para conexión con un PC portátil o Terminal de prueba y programación</t>
  </si>
  <si>
    <t>ELEMENTOS DE INTERFAZ</t>
  </si>
  <si>
    <t>Relés auxiliares</t>
  </si>
  <si>
    <t>c) Tensión auxiliar</t>
  </si>
  <si>
    <t>• Tensión asignada</t>
  </si>
  <si>
    <t>• Margen de variación de la tensión</t>
  </si>
  <si>
    <t>• Carga</t>
  </si>
  <si>
    <t>• Tiempo de conmutación</t>
  </si>
  <si>
    <t>• Capacidad de conmutación de corriente a la tensión asignada</t>
  </si>
  <si>
    <t>≥ 2</t>
  </si>
  <si>
    <t>Optoacopladores</t>
  </si>
  <si>
    <r>
      <rPr>
        <sz val="11"/>
        <color indexed="8"/>
        <rFont val="Arial"/>
        <family val="2"/>
      </rPr>
      <t>≤ 1</t>
    </r>
  </si>
  <si>
    <t>COMUNICACIÓN NIVEL 1 - NIVEL 2: CABLE DE RED DE FIBRA OPTICA</t>
  </si>
  <si>
    <t>IEC 60793
IEC 60794</t>
  </si>
  <si>
    <t>Tipo de fibra</t>
  </si>
  <si>
    <t>Multimodo</t>
  </si>
  <si>
    <t>Cable completamente dieléctrico</t>
  </si>
  <si>
    <t>Número de fibras ópticas</t>
  </si>
  <si>
    <t>Radio mínimo de curvatura</t>
  </si>
  <si>
    <t>Retardo al fuego</t>
  </si>
  <si>
    <t>Peso del cable</t>
  </si>
  <si>
    <t>kg/m</t>
  </si>
  <si>
    <t>Diámetro exterior máximo del cable</t>
  </si>
  <si>
    <t>Porcentaje de holgura de la fibra óptica con respecto a la longitud del cable</t>
  </si>
  <si>
    <t>Tensión última de rotura TUR</t>
  </si>
  <si>
    <t>Fuerza de tracción máxima durante la instalación</t>
  </si>
  <si>
    <t>Fuerza de tracción máxima en servicio permanente</t>
  </si>
  <si>
    <t>Fuerza máxima de compresión</t>
  </si>
  <si>
    <t>N/cm</t>
  </si>
  <si>
    <t>Módulo de elasticidad</t>
  </si>
  <si>
    <t>kg/mm2</t>
  </si>
  <si>
    <t>Sí (Describir)</t>
  </si>
  <si>
    <t>Programas de autosupervisión y autodiagnóstico</t>
  </si>
  <si>
    <t>Programas para el manejo y generación de despliegues</t>
  </si>
  <si>
    <t>Software de aplicación</t>
  </si>
  <si>
    <t>ESTACIÓN DE GESTIÓN (INGENIERIA) LOCAL</t>
  </si>
  <si>
    <t xml:space="preserve">b) Frecuencia asignada </t>
  </si>
  <si>
    <t xml:space="preserve">Acceso y funciones de gestión desde la red corporativa </t>
  </si>
  <si>
    <t>Funciones de gestión mínimas</t>
  </si>
  <si>
    <t xml:space="preserve">a) Consulta de información </t>
  </si>
  <si>
    <t xml:space="preserve">b) Parametrización </t>
  </si>
  <si>
    <t>c) Niveles de seguridad</t>
  </si>
  <si>
    <t>Dimensión monitor</t>
  </si>
  <si>
    <t xml:space="preserve">Procesador </t>
  </si>
  <si>
    <t>Puertos de comunicaciones</t>
  </si>
  <si>
    <t>Tarjeta Ethernet</t>
  </si>
  <si>
    <t>Programas para gestión remota de la red de protecciones y  registro de fallas</t>
  </si>
  <si>
    <t>Interfaces de comunicaciones</t>
  </si>
  <si>
    <t>Conexión con relés en fibra óptica</t>
  </si>
  <si>
    <t>Número máximo de protecciones en la red</t>
  </si>
  <si>
    <t>IEC 60255</t>
  </si>
  <si>
    <t xml:space="preserve">Tensión auxiliar </t>
  </si>
  <si>
    <t>a) Tensión asignada en corriente continua</t>
  </si>
  <si>
    <t>b) Margen de tensión para operación</t>
  </si>
  <si>
    <t>c) Carga en supervisión</t>
  </si>
  <si>
    <t>d) Carga en operación</t>
  </si>
  <si>
    <t>Circuito de corriente</t>
  </si>
  <si>
    <t>b) Carga a corriente nominal</t>
  </si>
  <si>
    <t>c) Capacidad de sobrecarga como factor de In durante 1 s</t>
  </si>
  <si>
    <t>&gt;= 30</t>
  </si>
  <si>
    <t>Circuito de tensión</t>
  </si>
  <si>
    <t>a) Tensión asignada (fase a tierra)</t>
  </si>
  <si>
    <t>115/√ᴣ</t>
  </si>
  <si>
    <t xml:space="preserve">b) Carga a tensión nominal </t>
  </si>
  <si>
    <t>Posibilidad de procesamiento matemático interno vía software de las entradas análogas</t>
  </si>
  <si>
    <t>Automonitoreo continuo</t>
  </si>
  <si>
    <t>Comunicación</t>
  </si>
  <si>
    <t>a) Red de Comunicación al SAS</t>
  </si>
  <si>
    <t>Fibra óptica multimodo</t>
  </si>
  <si>
    <t>ST</t>
  </si>
  <si>
    <t>b) Red de comunicaciones al sistema de Gestión de Protecciones</t>
  </si>
  <si>
    <t>TCP/IP</t>
  </si>
  <si>
    <t>c) Comunicación  al sistema de sincronización de tiempo</t>
  </si>
  <si>
    <t>d) Interfaz de comunicación serial frontal</t>
  </si>
  <si>
    <t>Tecnología</t>
  </si>
  <si>
    <t>Numérica</t>
  </si>
  <si>
    <t>Entradas y salidas digitales</t>
  </si>
  <si>
    <t>a) Número mínimo de entradas digitales independientes (sin punto común)</t>
  </si>
  <si>
    <t>b) Número mínimo de salidas digitales independientes (sin punto común)</t>
  </si>
  <si>
    <t xml:space="preserve">Localizador de fallas </t>
  </si>
  <si>
    <t xml:space="preserve">Sí </t>
  </si>
  <si>
    <t>Registro de fallas (osciloperturbografía)</t>
  </si>
  <si>
    <t>a) Frecuencia de muestreo</t>
  </si>
  <si>
    <t>&gt;1250</t>
  </si>
  <si>
    <t>b) Número mínimo de eventos (3 seg c/u)</t>
  </si>
  <si>
    <t>Estampa de tiempo mínima para el reporte de eventos</t>
  </si>
  <si>
    <t>a) Función de diferencial de línea</t>
  </si>
  <si>
    <t>b) Función de distancia</t>
  </si>
  <si>
    <t>c) Función de sobrecorriente direccional</t>
  </si>
  <si>
    <t>d) Función de recierre</t>
  </si>
  <si>
    <t>e) Función de verificación de sincronismo para cierre manual</t>
  </si>
  <si>
    <t>f) Función de verificación de sincronismo para recierre</t>
  </si>
  <si>
    <t>g) Función de falla interruptor</t>
  </si>
  <si>
    <t>- Función de sobrecarga</t>
  </si>
  <si>
    <t>- Cierre en falla (SOTF)</t>
  </si>
  <si>
    <t>- Tramo de línea (STUB)</t>
  </si>
  <si>
    <t>CARACTERÍSTICAS CONSTRUCTIVAS</t>
  </si>
  <si>
    <t>Cumplimiento de la Norma</t>
  </si>
  <si>
    <t>IEC60529</t>
  </si>
  <si>
    <t>Grado de Protección</t>
  </si>
  <si>
    <t>IP 51</t>
  </si>
  <si>
    <t>Tipo de Montaje</t>
  </si>
  <si>
    <t>Rack</t>
  </si>
  <si>
    <t>Dimensiones</t>
  </si>
  <si>
    <t>MTBF</t>
  </si>
  <si>
    <t>horas</t>
  </si>
  <si>
    <t>FUNCIÓN DE DISTANCIA</t>
  </si>
  <si>
    <t>Cantidad de zonas</t>
  </si>
  <si>
    <t>a) Hacia adelante</t>
  </si>
  <si>
    <t>b) Hacia atrás</t>
  </si>
  <si>
    <t>c) Zona de bloqueo por oscilación de potencia rodeando todas las zonas</t>
  </si>
  <si>
    <t>Tiempo de operación máximo (con falla al 80% del ajuste)</t>
  </si>
  <si>
    <t>&lt;15</t>
  </si>
  <si>
    <t>Margen de ajuste de la zona 1 Rangos mínimos</t>
  </si>
  <si>
    <t>ohm</t>
  </si>
  <si>
    <t>0.1-100</t>
  </si>
  <si>
    <t>0.1-130</t>
  </si>
  <si>
    <t>0 - 10</t>
  </si>
  <si>
    <t>Tiempo para detectar una falla evolutiva</t>
  </si>
  <si>
    <t>&lt; 100</t>
  </si>
  <si>
    <t>Esquemas de teleprotección incluidos</t>
  </si>
  <si>
    <t>a) Sobrealcance permisivo (POTT)</t>
  </si>
  <si>
    <t>b) Subalcance permisivo (PUTT)</t>
  </si>
  <si>
    <t>c) Disparo directo transferido (DDT)</t>
  </si>
  <si>
    <t>d) Emisión de los permisivos de distancia independientes de los permisivos de sobrecorriente direccional para los esquemas de teleprotección</t>
  </si>
  <si>
    <t>e) Esquemas fuente débil (WEAK INFEED) con selección de fase y activada por señal permisiva POTT</t>
  </si>
  <si>
    <t>Disparo monopolar</t>
  </si>
  <si>
    <t>Bloqueo por detección de oscilación de potencia</t>
  </si>
  <si>
    <t>Disparo por detección de oscilación de potencia</t>
  </si>
  <si>
    <t>Lógica de falla fusible:</t>
  </si>
  <si>
    <t>a) Entrada para supervisión circuito secundario de tensión (MCB)</t>
  </si>
  <si>
    <t>b) Lógica de detección de pérdida de potencial</t>
  </si>
  <si>
    <t>Lógica de cierre en falla</t>
  </si>
  <si>
    <t>Lógica de fuente débil</t>
  </si>
  <si>
    <t>Lógica de inversión de corrientes en circuitos paralelos</t>
  </si>
  <si>
    <t xml:space="preserve">Lógica de eco </t>
  </si>
  <si>
    <t>Protección tramo de línea</t>
  </si>
  <si>
    <t>Lógica de bloqueo o disparo por oscilación de potencia</t>
  </si>
  <si>
    <t>Supervisión Circuito Secundario de tensión.</t>
  </si>
  <si>
    <t>FUNCIÓN SOBRECORRIENTE DIRECCIONAL</t>
  </si>
  <si>
    <t>Protección de sobrecorriente direccional a tierra incluida</t>
  </si>
  <si>
    <t>Función para disparo por sobrecorriente direccional en esquema de comparación direccional con selección de fase y arranque al recierre</t>
  </si>
  <si>
    <t>a)  Rango mínimo de ajuste de sobrecorriente</t>
  </si>
  <si>
    <t>0.05 a 4</t>
  </si>
  <si>
    <t>b)  Resolución de ajuste</t>
  </si>
  <si>
    <t>&lt;= 0.01</t>
  </si>
  <si>
    <t>c) Tiempo de operación</t>
  </si>
  <si>
    <t>Función para disparo definitivo por sobrecorriente direccional</t>
  </si>
  <si>
    <t>a) Curva de sobrecorriente tipo IEC y ANSI</t>
  </si>
  <si>
    <t>b) Rango de tiempo adicional a la curva IEC ajustable</t>
  </si>
  <si>
    <t>0 - 2</t>
  </si>
  <si>
    <t>a)   Resolución de ajuste</t>
  </si>
  <si>
    <t>&lt;= 0.1</t>
  </si>
  <si>
    <t>FUNCIÓN DIFERENCIAL DE LÍNEA</t>
  </si>
  <si>
    <t>Función diferencial</t>
  </si>
  <si>
    <t>a) Velocidad de transmisión</t>
  </si>
  <si>
    <t>kBit\s</t>
  </si>
  <si>
    <t>•   Distancias menores a 2km</t>
  </si>
  <si>
    <t>•   Distancias menores a 100km</t>
  </si>
  <si>
    <t>c) Tiempo máximo de transmisión</t>
  </si>
  <si>
    <t>d) Diferencia máxima tiempo de transmisión</t>
  </si>
  <si>
    <t>e) Seguridad de transmisión</t>
  </si>
  <si>
    <t>CRC 32</t>
  </si>
  <si>
    <t>f) Corriente diferencial</t>
  </si>
  <si>
    <t>•   Etapa 1</t>
  </si>
  <si>
    <t>•   Etapa 2</t>
  </si>
  <si>
    <t>•   Delay Disparo función diferencial</t>
  </si>
  <si>
    <t>0.00 a 60</t>
  </si>
  <si>
    <t>g) Tolerancia In Para 2 terminales</t>
  </si>
  <si>
    <t>FUNCIONES DE RECIERRE Y VERIFICACIÓN DE SINCRONISMO</t>
  </si>
  <si>
    <t>Función de recierre:</t>
  </si>
  <si>
    <t>a) Programas de recierre</t>
  </si>
  <si>
    <t>Programa 1: 1f + 3f:  Recierre monopolar para fallas monofásicas y recierre tripolar para fallas polifásicas</t>
  </si>
  <si>
    <t>Programa 2: 1f: Recierre monopolar para fallas monofásicas y disparo definitivo para fallas polifásicas</t>
  </si>
  <si>
    <t>Programa 3: 3f: Disparo y recierre tripolar para todo tipo de fallas</t>
  </si>
  <si>
    <t>Programa 4: OFF: Disparo definitivo para todo tipo de fallas</t>
  </si>
  <si>
    <t>b) Margen de ajuste de tiempos</t>
  </si>
  <si>
    <t>Tiempo muerto para recierre monopolar</t>
  </si>
  <si>
    <t>0.01 - 2</t>
  </si>
  <si>
    <t>Tiempo muerto para recierre tripolar</t>
  </si>
  <si>
    <t>Tiempo de reclamo</t>
  </si>
  <si>
    <t>1 - 600</t>
  </si>
  <si>
    <t>c) Contadores de operación recierre</t>
  </si>
  <si>
    <t>Para recierre monopolar</t>
  </si>
  <si>
    <t>Para recierre tripolar</t>
  </si>
  <si>
    <t>d) Detección y operación correcta ante fallas evolutivas</t>
  </si>
  <si>
    <t>e) Bloqueo al recierre para cierres manuales</t>
  </si>
  <si>
    <t>f) Bloqueo al recierre por disparo definitivo</t>
  </si>
  <si>
    <t>g) Bloqueo al recierre por indisponibilidad del interruptor</t>
  </si>
  <si>
    <t>h) Bloqueo al recierre por interruptor abierto</t>
  </si>
  <si>
    <t>i)  Requerimientos para configuración Interruptor y medio</t>
  </si>
  <si>
    <t>Función Maestro - Seguidor para doble interruptor mediante lógicas internas</t>
  </si>
  <si>
    <t>Funciones configurables para hacer otras lógicas</t>
  </si>
  <si>
    <t>j) Lógica de interruptor maestro-seguidor</t>
  </si>
  <si>
    <t>Contador de operaciones por interruptor</t>
  </si>
  <si>
    <t>Interruptor maestro seleccionable (Sí/No)</t>
  </si>
  <si>
    <t>Recierre simultáneo (Sí/No)</t>
  </si>
  <si>
    <t>Recierre secuencial</t>
  </si>
  <si>
    <t>Temporizador interruptor seguidor</t>
  </si>
  <si>
    <t>Función de verificación de sincronismo:</t>
  </si>
  <si>
    <t>a) Márgenes de ajuste rangos mínimos</t>
  </si>
  <si>
    <t>Deslizamientos de frecuencia</t>
  </si>
  <si>
    <t>mHz</t>
  </si>
  <si>
    <t>0 - 1000</t>
  </si>
  <si>
    <t>Pasos de ajuste rangos máximo</t>
  </si>
  <si>
    <t>Diferencia de ángulo</t>
  </si>
  <si>
    <t>Grados</t>
  </si>
  <si>
    <t xml:space="preserve">Pasos de ajuste diferencia de ángulo </t>
  </si>
  <si>
    <t>Diferencia de tensión</t>
  </si>
  <si>
    <t>Ajustes independientes</t>
  </si>
  <si>
    <t>Umbral de presencia de tensión</t>
  </si>
  <si>
    <t>60 - 100</t>
  </si>
  <si>
    <t>Umbral de ausencia de tensión</t>
  </si>
  <si>
    <t>Tiempo verificación sincronismo</t>
  </si>
  <si>
    <t>50 - 5000</t>
  </si>
  <si>
    <t>b) Tiempo máximo de proceso</t>
  </si>
  <si>
    <t>c) Modos de operación</t>
  </si>
  <si>
    <t>Tensión rodante y entrante presentes</t>
  </si>
  <si>
    <t>Tensión entrante ausente y rodante presente</t>
  </si>
  <si>
    <t>Tensión rodante ausente y entrante presente</t>
  </si>
  <si>
    <t>Tensión rodante y entrante ausentes</t>
  </si>
  <si>
    <t xml:space="preserve">d) Función de verificación de sincronismo para cierre manual </t>
  </si>
  <si>
    <t>e) Función de verificación de sincronismo para recierre automático</t>
  </si>
  <si>
    <t>f) Ajustes de verificación de sincronismo independientes para cierre manual y para recierre automático</t>
  </si>
  <si>
    <t>g) Verificación de presencia de tensión en dos fases de la señal entrante para detectar condición de línea viva.</t>
  </si>
  <si>
    <t>h) Verificación permanente de sincronismo</t>
  </si>
  <si>
    <t>i) Requerimientos para configuración Interruptor y medio:</t>
  </si>
  <si>
    <t>Número de unidades de sincronismo</t>
  </si>
  <si>
    <t>Número de entradas de tensión simultáneas para selección interna (Doble elemento de sincronismo) para doble interruptor</t>
  </si>
  <si>
    <t>FUNCIÓN DE SOBRE Y BAJA TENSIÓN</t>
  </si>
  <si>
    <t>Función de sobretensión:</t>
  </si>
  <si>
    <t>a) Número etapas independientes de operación</t>
  </si>
  <si>
    <t>b) Número etapas temporizadas</t>
  </si>
  <si>
    <t>c) Característica de funcionamiento de todas las etapas</t>
  </si>
  <si>
    <t>Definida e Inversa</t>
  </si>
  <si>
    <t>d) Tiempos de operación – rango mínimo</t>
  </si>
  <si>
    <t>0 - 120</t>
  </si>
  <si>
    <t>e) Margen de ajuste sobretensión</t>
  </si>
  <si>
    <t>100-150</t>
  </si>
  <si>
    <t xml:space="preserve">f) Rango de tiempo de operación mínimo ajustable </t>
  </si>
  <si>
    <t>0 - 60</t>
  </si>
  <si>
    <t>g) Ajuste por pasos</t>
  </si>
  <si>
    <t>&lt;= 0,1</t>
  </si>
  <si>
    <t>Función de baja tensión:</t>
  </si>
  <si>
    <t>Definido</t>
  </si>
  <si>
    <t>d) Margen de ajuste baja tensión</t>
  </si>
  <si>
    <t>&lt;=0,1</t>
  </si>
  <si>
    <t>Elementos de actuación trifásicos y monofásicos para detección de fase-fase y fase-tierra</t>
  </si>
  <si>
    <t>OTROS REQUERIMIENTOS</t>
  </si>
  <si>
    <t>Para la función de recierre, el comando de recierre independiente para cada interruptor, con lógica Maestro-Seguidor o la programable por el usuario.</t>
  </si>
  <si>
    <t>Disparo definitivo por lógica de protección “tramo de línea”.</t>
  </si>
  <si>
    <t>FIRMWARE Y SOFTWARE</t>
  </si>
  <si>
    <t>Indicar la versión y la fecha de emisión del Software y Firmware.</t>
  </si>
  <si>
    <t>Versión /Fecha</t>
  </si>
  <si>
    <t>Indicar</t>
  </si>
  <si>
    <t>Para gestión de los relés, el software se puede instalar en un PC configurado en idioma español y con S.O. Windows.</t>
  </si>
  <si>
    <t>Requerimientos Aplicables a la función distancia:</t>
  </si>
  <si>
    <t>a) Funcionamiento correcto de la lógica de pérdida de potencial LOP sólo para condiciones de falla de pérdida real de tensión secundaria</t>
  </si>
  <si>
    <t>b) No debe generar disparos trifásicos por fallas monofásicas a menos que sea previamente seleccionada a través de los ajustes o por el selector de recierre..</t>
  </si>
  <si>
    <t>c) No debe presentar operaciones indeseadas en particular por inversión de corrientes o con la selección de fases para fallas multicircuito o multifásicas.</t>
  </si>
  <si>
    <t>d) Se requiere activación instantánea de los elementos de bloqueo de las funciones que involucran tensión ante pérdida de potencial secundario, falla/apertura de fusibles o MCB (contacto auxiliar).</t>
  </si>
  <si>
    <t>e) Debe funcionar correctamente la lógica implementada de disparo selectivo por fase al interruptor, sin ocasionar malas operaciones del esquema de protecciones asociadas al circuito (No debe presentar retardos en la señal de disparo).</t>
  </si>
  <si>
    <t>f) El relé debe disparar tripolar ante fallas a tierra simultáneas en dos fases diferentes, incluso para fallas de alta impedancia.</t>
  </si>
  <si>
    <t>g) Deben tener canal independiente de teleprotección para las funciones 21 y 67N</t>
  </si>
  <si>
    <t xml:space="preserve">PROTECCIÓN DIFERENCIAL DE BARRAS </t>
  </si>
  <si>
    <t xml:space="preserve">b) Carga a corriente nominal </t>
  </si>
  <si>
    <t>Protección de Falla Terminal</t>
  </si>
  <si>
    <t>Protección de Zona muerta</t>
  </si>
  <si>
    <t>a) Comunicación LAN al SAS</t>
  </si>
  <si>
    <t>b) Comunicación al sistema de Gestión de Protecciones</t>
  </si>
  <si>
    <t>Numero de circuitos que pueden ser conectados</t>
  </si>
  <si>
    <t xml:space="preserve">Tecnología  </t>
  </si>
  <si>
    <t>Registro de fallas</t>
  </si>
  <si>
    <t>Osciloperturgrafía</t>
  </si>
  <si>
    <t>Resolución Estampa de tiempo mínima para el reporte de eventos</t>
  </si>
  <si>
    <t>Funciones incluidas:</t>
  </si>
  <si>
    <t>a) Función de diferencial de Barras</t>
  </si>
  <si>
    <t>b) Función de Protección de Falla interruptor</t>
  </si>
  <si>
    <r>
      <t>Conectores para las señales digitales con un mínimo de 2 cables de 2.5 mm</t>
    </r>
    <r>
      <rPr>
        <vertAlign val="superscript"/>
        <sz val="11"/>
        <rFont val="Arial"/>
        <family val="2"/>
      </rPr>
      <t>2</t>
    </r>
    <r>
      <rPr>
        <sz val="11"/>
        <rFont val="Arial"/>
        <family val="2"/>
      </rPr>
      <t xml:space="preserve"> por punto</t>
    </r>
  </si>
  <si>
    <r>
      <t>Conectores para las señales de corriente y tensión con un mínimo de 2 cables de 2.5 mm</t>
    </r>
    <r>
      <rPr>
        <vertAlign val="superscript"/>
        <sz val="11"/>
        <rFont val="Arial"/>
        <family val="2"/>
      </rPr>
      <t>2</t>
    </r>
    <r>
      <rPr>
        <sz val="11"/>
        <rFont val="Arial"/>
        <family val="2"/>
      </rPr>
      <t xml:space="preserve"> por punto</t>
    </r>
  </si>
  <si>
    <t>UNIDAD DE ADQUISICIÓN (87B Y 50BF)</t>
  </si>
  <si>
    <t>Principio de operación</t>
  </si>
  <si>
    <t>Porcentual</t>
  </si>
  <si>
    <t>Tiempo máximo de operación</t>
  </si>
  <si>
    <t>Supervisión circuitos de corriente</t>
  </si>
  <si>
    <t>Función falla interruptor tres etapas incluida en unidades de adquisición</t>
  </si>
  <si>
    <t>a) Márgenes de ajuste - rangos mínimos</t>
  </si>
  <si>
    <t>Sobrecorriente (In)</t>
  </si>
  <si>
    <t>p.u.</t>
  </si>
  <si>
    <t>0,05 - 1,5</t>
  </si>
  <si>
    <t>Tiempo operación etapa 0</t>
  </si>
  <si>
    <t>Instantáneo</t>
  </si>
  <si>
    <t>Temporizador etapa 1</t>
  </si>
  <si>
    <t>0,05 - 10</t>
  </si>
  <si>
    <t>Temporizador etapa 2</t>
  </si>
  <si>
    <t>0 - 400</t>
  </si>
  <si>
    <t>b) Tiempo de reposición</t>
  </si>
  <si>
    <t>Restricción de armónicos segundo y quinto</t>
  </si>
  <si>
    <t>CABLE DE FIBRA ÓPTICA PARA PROTECCIÓN DIFERENCIAL DE BARRAS</t>
  </si>
  <si>
    <t xml:space="preserve">Referencia </t>
  </si>
  <si>
    <t>ITU-T G.652</t>
  </si>
  <si>
    <t>Material/tipo</t>
  </si>
  <si>
    <t>Dieléctrico</t>
  </si>
  <si>
    <t>Máxima atenuación en 1310 / 1550 nm</t>
  </si>
  <si>
    <t>dB/km</t>
  </si>
  <si>
    <t>Número mínimo de fibras</t>
  </si>
  <si>
    <t xml:space="preserve">Diámetro del cable </t>
  </si>
  <si>
    <t>Peso</t>
  </si>
  <si>
    <t>Temperatura máxima de operación</t>
  </si>
  <si>
    <t>Tramo normal de cable por carrete</t>
  </si>
  <si>
    <t>Vida útil mínima (instalado)</t>
  </si>
  <si>
    <t>años</t>
  </si>
  <si>
    <t>&lt;1</t>
  </si>
  <si>
    <t>Consumos</t>
  </si>
  <si>
    <t>Circuito de Tensión Vca</t>
  </si>
  <si>
    <t>&lt; 0,05 @ Vn</t>
  </si>
  <si>
    <t>Circuito de Tensión Vcc</t>
  </si>
  <si>
    <t>&lt; 50</t>
  </si>
  <si>
    <t>a) Tiempo de operación máximo</t>
  </si>
  <si>
    <r>
      <t>b) Margen mínimo de ajuste del valor de restricción a la operación (I</t>
    </r>
    <r>
      <rPr>
        <vertAlign val="subscript"/>
        <sz val="11"/>
        <color indexed="8"/>
        <rFont val="Arial"/>
        <family val="2"/>
      </rPr>
      <t>n</t>
    </r>
    <r>
      <rPr>
        <sz val="11"/>
        <color indexed="8"/>
        <rFont val="Arial"/>
        <family val="2"/>
      </rPr>
      <t>)</t>
    </r>
  </si>
  <si>
    <t>25-40</t>
  </si>
  <si>
    <t xml:space="preserve">c) Detección de secundario de transformador de corriente abierto </t>
  </si>
  <si>
    <t>d) Compensación relación de transformación</t>
  </si>
  <si>
    <t>e) Compensación por grupo de conexión del banco de transformación</t>
  </si>
  <si>
    <t>f) Numero de devanados a conectar</t>
  </si>
  <si>
    <t>h) Restricción de armónicos segundo y quinto</t>
  </si>
  <si>
    <t>30 x In</t>
  </si>
  <si>
    <t>j) Corriente Diferencial de Arranque</t>
  </si>
  <si>
    <t>0,05 a 4 In</t>
  </si>
  <si>
    <t>k) Compensación de Magnitud y Fase Incorporada</t>
  </si>
  <si>
    <t>l) Número de Pendientes</t>
  </si>
  <si>
    <t>Registro de fallas.</t>
  </si>
  <si>
    <t>a) Corriente admisible permanente</t>
  </si>
  <si>
    <t>b) Corriente de choque por 0,5 s</t>
  </si>
  <si>
    <t>OTRAS FUNCIONES</t>
  </si>
  <si>
    <t>Sobrecarga Térmica (49)</t>
  </si>
  <si>
    <t>Sobreexcitación (24)</t>
  </si>
  <si>
    <t>PROTECCIÓN DE SOBRE CORRIENTE</t>
  </si>
  <si>
    <t>c) Cuarta entrada para corriente residual o de neutro</t>
  </si>
  <si>
    <t>Osciloperturbografía</t>
  </si>
  <si>
    <t>FUNCIÓN SOBRE CORRIENTE 50-51</t>
  </si>
  <si>
    <t>Ajuste de Corriente</t>
  </si>
  <si>
    <t>a) Arranque Unidad Temporizada</t>
  </si>
  <si>
    <t>0 a 50 x In</t>
  </si>
  <si>
    <t>b) Arranque Unidad Instantánea</t>
  </si>
  <si>
    <t>0 a 200 x In</t>
  </si>
  <si>
    <t>c) Ajuste de Tiempos</t>
  </si>
  <si>
    <t>d) Ajuste Tiempo Unidad Temporizada</t>
  </si>
  <si>
    <t>Seg</t>
  </si>
  <si>
    <t>0 a 10 seg</t>
  </si>
  <si>
    <t>e) Arranque Tiempo Unidad Instantánea</t>
  </si>
  <si>
    <t>0 a 50 seg</t>
  </si>
  <si>
    <t>Margen de ajuste – Rangos mínimos</t>
  </si>
  <si>
    <r>
      <t>a) Sobrecorriente de fase etapa 1,  I</t>
    </r>
    <r>
      <rPr>
        <vertAlign val="subscript"/>
        <sz val="11"/>
        <color indexed="8"/>
        <rFont val="Arial"/>
        <family val="2"/>
      </rPr>
      <t>n</t>
    </r>
  </si>
  <si>
    <t>0,05 - 5</t>
  </si>
  <si>
    <r>
      <t>b) Sobrecorriente de fase etapa 2,  I</t>
    </r>
    <r>
      <rPr>
        <vertAlign val="subscript"/>
        <sz val="11"/>
        <color indexed="8"/>
        <rFont val="Arial"/>
        <family val="2"/>
      </rPr>
      <t>n</t>
    </r>
  </si>
  <si>
    <t>0,05 - 20</t>
  </si>
  <si>
    <r>
      <t>c) Sobrecorriente de tierra etapa 1,  I</t>
    </r>
    <r>
      <rPr>
        <vertAlign val="subscript"/>
        <sz val="11"/>
        <color indexed="8"/>
        <rFont val="Arial"/>
        <family val="2"/>
      </rPr>
      <t>n</t>
    </r>
  </si>
  <si>
    <r>
      <t>d) Sobrecorriente de tierra etapa 2,  I</t>
    </r>
    <r>
      <rPr>
        <vertAlign val="subscript"/>
        <sz val="11"/>
        <color indexed="8"/>
        <rFont val="Arial"/>
        <family val="2"/>
      </rPr>
      <t>n</t>
    </r>
  </si>
  <si>
    <t>e) Temporización tiempo definido etapa 1 ó 2</t>
  </si>
  <si>
    <t>f)  Multiplicador de tiempo</t>
  </si>
  <si>
    <t>0 - 1</t>
  </si>
  <si>
    <t xml:space="preserve">Curvas IEC seleccionables </t>
  </si>
  <si>
    <t>a) Tiempo definido</t>
  </si>
  <si>
    <t>b) Tiempo inverso</t>
  </si>
  <si>
    <t>c) Tiempo muy inverso</t>
  </si>
  <si>
    <t>d) Tiempo extremadamente inverso</t>
  </si>
  <si>
    <t>Registro de fallas (sí/no)</t>
  </si>
  <si>
    <t>&gt;=20</t>
  </si>
  <si>
    <t xml:space="preserve">b) Número mínimo de eventos </t>
  </si>
  <si>
    <t>FUNCIÓN VERIFICACIÓN DE SINCRONISMO</t>
  </si>
  <si>
    <t>PROTECCIÓN DE SOBRE CORRIENTE DE NEUTRO</t>
  </si>
  <si>
    <t>≤ 1</t>
  </si>
  <si>
    <t xml:space="preserve">Automonitoreo continuo </t>
  </si>
  <si>
    <t xml:space="preserve">Tecnología </t>
  </si>
  <si>
    <t>Margen de ajuste sobrecorriente, In</t>
  </si>
  <si>
    <t>0,05-2</t>
  </si>
  <si>
    <t>Oscilopertugrafía</t>
  </si>
  <si>
    <t>Relé Independiente para el corte central</t>
  </si>
  <si>
    <t>FUNCIÓN SINCRONISMO</t>
  </si>
  <si>
    <t>Función Breaker Failure</t>
  </si>
  <si>
    <t>Márgenes de ajuste - rangos mínimos</t>
  </si>
  <si>
    <r>
      <t>a) Sobrecorriente (I</t>
    </r>
    <r>
      <rPr>
        <vertAlign val="subscript"/>
        <sz val="11"/>
        <color indexed="8"/>
        <rFont val="Arial"/>
        <family val="2"/>
      </rPr>
      <t>n</t>
    </r>
    <r>
      <rPr>
        <sz val="11"/>
        <color indexed="8"/>
        <rFont val="Arial"/>
        <family val="2"/>
      </rPr>
      <t>)</t>
    </r>
  </si>
  <si>
    <t>b) Temporizador etapa 0</t>
  </si>
  <si>
    <t>0-100</t>
  </si>
  <si>
    <t>c) Temporizador etapa 1</t>
  </si>
  <si>
    <t>0 - 150</t>
  </si>
  <si>
    <t>d) Temporizador etapa 2</t>
  </si>
  <si>
    <t>Tiempo de reposición</t>
  </si>
  <si>
    <t>RELÉS DE SUPERVISIÓN DE CIRCUITO</t>
  </si>
  <si>
    <t>a) Tensión asignada</t>
  </si>
  <si>
    <t>mA</t>
  </si>
  <si>
    <t>Tiempo de operación</t>
  </si>
  <si>
    <t xml:space="preserve">Señalización   relé   operado   con   reposición   eléctrica y manual </t>
  </si>
  <si>
    <t>Cantidad mínima  de contactos de cierre</t>
  </si>
  <si>
    <t>RELÉ DE DISPARO Y BLOQUEO</t>
  </si>
  <si>
    <t>IEC 60255       ISO 9001</t>
  </si>
  <si>
    <t>a)    Tensión asignada</t>
  </si>
  <si>
    <t>b)    Margen de tensión de operación</t>
  </si>
  <si>
    <t>c)     Carga para operar</t>
  </si>
  <si>
    <t>d)    Carga para reponer</t>
  </si>
  <si>
    <t>Tiempo de operación máximo</t>
  </si>
  <si>
    <t>≤10</t>
  </si>
  <si>
    <t>Señalización relé operado</t>
  </si>
  <si>
    <t>Reposición eléctrica y manual</t>
  </si>
  <si>
    <t>Cantidad mínima de contactos</t>
  </si>
  <si>
    <t>a)    De cierre</t>
  </si>
  <si>
    <t>b)    De apertura</t>
  </si>
  <si>
    <t>RELÉS DE EMISIÓN Y RECEPCIÓN DE DISPARO DIRECTO TRANSFERIDO</t>
  </si>
  <si>
    <t xml:space="preserve">IEC 60255      </t>
  </si>
  <si>
    <t>Autorreposición</t>
  </si>
  <si>
    <t>Señalización relé operado con reposición eléctrica y manual (Sí/No)</t>
  </si>
  <si>
    <t>Margen de variación de la tensión</t>
  </si>
  <si>
    <t>Carga</t>
  </si>
  <si>
    <t>Tiempo de conmutación</t>
  </si>
  <si>
    <t>≤ 20</t>
  </si>
  <si>
    <t>Capacidad de conmutación de corriente a la tensión asignada</t>
  </si>
  <si>
    <t>CABLES DE FUERZA Y CABLES DE CONTROL 0,6/1 kV</t>
  </si>
  <si>
    <t>IEC  60502  ISO 9001</t>
  </si>
  <si>
    <t>Material del conductor</t>
  </si>
  <si>
    <t>Cobre</t>
  </si>
  <si>
    <t>Material del aislamiento</t>
  </si>
  <si>
    <t>Resistencia de la pantalla en c.c. a 20°C</t>
  </si>
  <si>
    <t>W/km</t>
  </si>
  <si>
    <t>Sección del conductor</t>
  </si>
  <si>
    <t>a)    Núcleos de 2,5 mm²</t>
  </si>
  <si>
    <t>mm²</t>
  </si>
  <si>
    <t>Interfaz para conexión eléctrico</t>
  </si>
  <si>
    <t>IEC 60834  
ITU-T G.703.1</t>
  </si>
  <si>
    <t>Asignación entradas vs. salidas</t>
  </si>
  <si>
    <t>Velocidad nominal para conexión (medio suministrado por terceros)</t>
  </si>
  <si>
    <t>kbps</t>
  </si>
  <si>
    <t>Tiempo de transmisión</t>
  </si>
  <si>
    <t>Probabilidad de pérdida de comando</t>
  </si>
  <si>
    <t>Probabilidad de comando indeseado</t>
  </si>
  <si>
    <t>Compatibilidad protocolo IEC61850-2</t>
  </si>
  <si>
    <t xml:space="preserve">Gestión local </t>
  </si>
  <si>
    <t>Serial o TCP/IP</t>
  </si>
  <si>
    <t>Gestión remota</t>
  </si>
  <si>
    <t>TCP-IP</t>
  </si>
  <si>
    <t>Registro de eventos</t>
  </si>
  <si>
    <t>Comando de entrada tensión activación programable</t>
  </si>
  <si>
    <t>24 a 220</t>
  </si>
  <si>
    <t>Comando de salida tensión de trabajo</t>
  </si>
  <si>
    <t>Contadores de eventos independientes para cada comando</t>
  </si>
  <si>
    <t>a) Altura</t>
  </si>
  <si>
    <t>b) Ancho</t>
  </si>
  <si>
    <t>c) Profundidad</t>
  </si>
  <si>
    <t>E1 tipo BNC (coax) o tipo DB G.703.6 Tasa: 2,048 Mbps Para conexión a multiplexores SDH</t>
  </si>
  <si>
    <t>Adaptadores de Interface Eléctrica</t>
  </si>
  <si>
    <t>Laser 2mW 1550 nm Mono-Modo 39d 113Km</t>
  </si>
  <si>
    <t>Laser 1550 nm Mono-Modo 30dB 90Km</t>
  </si>
  <si>
    <t>Laser 1300 nm Mono-Modo 36dB 62Km</t>
  </si>
  <si>
    <t>Led 1300 nm Mono-Modo 18dB 27Km</t>
  </si>
  <si>
    <t>Led 1300 nm Multi-Modo 25dB 19Km</t>
  </si>
  <si>
    <t>Adaptadores de Interface Óptica</t>
  </si>
  <si>
    <t>Fuente de alimentación redundante</t>
  </si>
  <si>
    <t>Redundancia</t>
  </si>
  <si>
    <t xml:space="preserve">125 VDC </t>
  </si>
  <si>
    <t xml:space="preserve">Fuentes de Alimentación  </t>
  </si>
  <si>
    <t xml:space="preserve">Habilidad de re-sincronización en 1 ms </t>
  </si>
  <si>
    <t xml:space="preserve">Recuperación rápida </t>
  </si>
  <si>
    <t>Humedad relativa: 5 a 95% (no condensante)</t>
  </si>
  <si>
    <t xml:space="preserve">Temperatura de operación: -5 a +55 °C </t>
  </si>
  <si>
    <t xml:space="preserve">Ambiente  de Operación </t>
  </si>
  <si>
    <t>Redundancia de controlador principal (lógica común) en cualquier configuración</t>
  </si>
  <si>
    <t>Modularidad</t>
  </si>
  <si>
    <t>Por convección (sin ventiladores)</t>
  </si>
  <si>
    <t>Refrigeración</t>
  </si>
  <si>
    <t>IEC 255-21-2 and IEC 255-21-1.</t>
  </si>
  <si>
    <t>BS EN 5002:1995</t>
  </si>
  <si>
    <t>IEC 1000-4-6:1996</t>
  </si>
  <si>
    <t>IEC 1000-4-8:1994</t>
  </si>
  <si>
    <t>IEC 1000-4-3:1997</t>
  </si>
  <si>
    <t>EIC 1000-4-4:1995</t>
  </si>
  <si>
    <t>IEC 1000-4-2:1995</t>
  </si>
  <si>
    <t>ANSI C37.90.2 (EMI)</t>
  </si>
  <si>
    <t>ANSI C.3790.1 (Fast Transient)</t>
  </si>
  <si>
    <t>(cortocircuito, impulso, transitorios, compatibilidad electromagnética, Choque y Vibración)</t>
  </si>
  <si>
    <t>ANSI C37.90-1989 (SWC)</t>
  </si>
  <si>
    <t>Normas para ambiente de subestación</t>
  </si>
  <si>
    <t>Marca</t>
  </si>
  <si>
    <t>Modelo</t>
  </si>
  <si>
    <t>ESPECIFICACIÓN CARÁCTERÍSTICAS GARANTIZADAS PDH</t>
  </si>
  <si>
    <t>Equipos de Comunicación PDH</t>
  </si>
  <si>
    <t xml:space="preserve">Indicar </t>
  </si>
  <si>
    <t>Consumo de equipo en condiciones de máxima carga</t>
  </si>
  <si>
    <t xml:space="preserve">125 V DC </t>
  </si>
  <si>
    <t>Tensión DC</t>
  </si>
  <si>
    <t>SISTEMA DE ALIMENTACION</t>
  </si>
  <si>
    <t>Ethernet 10/100 y 2 GigaBit # de puertos por módulo:</t>
  </si>
  <si>
    <t>64 kbps Codireccional: # puertos por módulo</t>
  </si>
  <si>
    <t>E1: # De puertos por módulo:</t>
  </si>
  <si>
    <t>E3 : # de puertos por modulo:</t>
  </si>
  <si>
    <t>STM-1 : # de puertos modulo:</t>
  </si>
  <si>
    <t>STM-4 : # de puertos por módulo:</t>
  </si>
  <si>
    <t>STM-16 : # de puertos por módulo:</t>
  </si>
  <si>
    <t xml:space="preserve">MODELOS DE CAPACIDAD </t>
  </si>
  <si>
    <t>512 kbps y 2 Mbps.</t>
  </si>
  <si>
    <t>INTERFAZ DE VIDEO</t>
  </si>
  <si>
    <t>Definición de prioridades  por-puerto y por VLAN</t>
  </si>
  <si>
    <t xml:space="preserve"> switching interno entre  puertos lógicos LANs and  WANs </t>
  </si>
  <si>
    <t>mínimo  4094 VLANs por modulo, con control de ancho de banda.</t>
  </si>
  <si>
    <t>Modo Bridge and Switch,   según  IEEE 802.1q VLAN.</t>
  </si>
  <si>
    <t>LAN switching</t>
  </si>
  <si>
    <t>N x 64Kbps por VLAN hasta   10Mbps por LAN puerto/ conexión</t>
  </si>
  <si>
    <t>Data Rate</t>
  </si>
  <si>
    <t>Nx 2Mbps</t>
  </si>
  <si>
    <t>PUERTOS WAN</t>
  </si>
  <si>
    <t>RJ-45/ SFP</t>
  </si>
  <si>
    <t>Tipo de conector</t>
  </si>
  <si>
    <t>10BaseT/100BaseTx, 1000Base-Tx , auto-sense, according to IEEE 802.3</t>
  </si>
  <si>
    <t xml:space="preserve">Interface </t>
  </si>
  <si>
    <t>PUERTOS LAN</t>
  </si>
  <si>
    <t>con funcionalidad Switch Layer II, cumpliendo con las normas IEEE 802.1Q.</t>
  </si>
  <si>
    <t>Interfaces Ethernet 10/100/1000 BaseT (conectividad a nivel 2 y 3)</t>
  </si>
  <si>
    <t>Interno, Externo, Recuperado</t>
  </si>
  <si>
    <t>Modos de reloj</t>
  </si>
  <si>
    <t>1200, 2400, 4800, 9600 and 19200 bps</t>
  </si>
  <si>
    <t>Data Rate &lt; 64 kbps</t>
  </si>
  <si>
    <t xml:space="preserve"> Nx 64 kbps, n=1,2...,32</t>
  </si>
  <si>
    <t>Data Rate &gt; 64 Kbps</t>
  </si>
  <si>
    <t>2 25-pin D-type, female (ISO 2110 Amd. 1 pinout) Or 2 44-pin, D-type, female - optional</t>
  </si>
  <si>
    <t xml:space="preserve">Conector </t>
  </si>
  <si>
    <t xml:space="preserve"> V.24/V.28, V.35, V.36, V.11, X.21 </t>
  </si>
  <si>
    <t>Interfaces</t>
  </si>
  <si>
    <t>MODULOS DE PUERTOS SERIALES</t>
  </si>
  <si>
    <t>ITU G.703, G.704
G.706, G.736
G.823, G.955</t>
  </si>
  <si>
    <t xml:space="preserve">Cumplimiento de normas ITU-T </t>
  </si>
  <si>
    <t>BNC</t>
  </si>
  <si>
    <t>tipo de conector de línea</t>
  </si>
  <si>
    <t>según  ITU G.823</t>
  </si>
  <si>
    <t>Jitter</t>
  </si>
  <si>
    <t>Transmisión: Balanceado: 3V (±10%), desbalanceado: 2.37V (±10%)</t>
  </si>
  <si>
    <t>Niveles de señal</t>
  </si>
  <si>
    <t>Desbalanceado 75 Ohm, balanceado 120 Ohm</t>
  </si>
  <si>
    <t xml:space="preserve">Impedancia </t>
  </si>
  <si>
    <t>HDB3</t>
  </si>
  <si>
    <t>Código de línea</t>
  </si>
  <si>
    <t>2048 Mbps +-20 ppm</t>
  </si>
  <si>
    <t>Frame</t>
  </si>
  <si>
    <t>TRIBUTARIOS  E1</t>
  </si>
  <si>
    <t>BNC/75 Ohm or IEC169/13</t>
  </si>
  <si>
    <t>Impedancia</t>
  </si>
  <si>
    <t>81932 kbps +-20 ppm</t>
  </si>
  <si>
    <t>G.703, configurable</t>
  </si>
  <si>
    <t>TRIBUTARIOS E2</t>
  </si>
  <si>
    <t>139.264 Kbps  20 ppm</t>
  </si>
  <si>
    <t>TRIBUTARIOS E3</t>
  </si>
  <si>
    <t>CARACTERISTICAS DE AGREGADOS</t>
  </si>
  <si>
    <t>Protección a nivel  de tributarios</t>
  </si>
  <si>
    <t>Protección a nivel de módulo de línea</t>
  </si>
  <si>
    <t>Facilidad de establecer enlaces punto a punto</t>
  </si>
  <si>
    <t>STM-1, STM-4, STM-16</t>
  </si>
  <si>
    <t>Tener la capacidad de Soportar interface</t>
  </si>
  <si>
    <t>STM-1 Eléctricos</t>
  </si>
  <si>
    <t>STM-1 Ópticos</t>
  </si>
  <si>
    <t>140 Mbps</t>
  </si>
  <si>
    <t>34 Mbps</t>
  </si>
  <si>
    <t>2 Mbps</t>
  </si>
  <si>
    <t xml:space="preserve">nx64Kbps </t>
  </si>
  <si>
    <t>64 Kbps</t>
  </si>
  <si>
    <t xml:space="preserve"> fraccional, G.703</t>
  </si>
  <si>
    <t>Ethernet 10/100/1000</t>
  </si>
  <si>
    <t>Tributarios:</t>
  </si>
  <si>
    <t>INTERFACES ELECTRICAS ( ITU-T )</t>
  </si>
  <si>
    <t>0dB a 16.5 dB</t>
  </si>
  <si>
    <t>Atenuación</t>
  </si>
  <si>
    <t xml:space="preserve"> binary (NRZ)</t>
  </si>
  <si>
    <t>622.080 KBPS +- 20 ppm</t>
  </si>
  <si>
    <t>Bit rate</t>
  </si>
  <si>
    <t>L-4.2 ( distancia larga )</t>
  </si>
  <si>
    <t xml:space="preserve">Clase de aplicación : </t>
  </si>
  <si>
    <t>1500 nm to 1570 nm</t>
  </si>
  <si>
    <t>Interfaz de línea óptica a 622 Mbps</t>
  </si>
  <si>
    <t>622.080 Kbps +- 20 ppm</t>
  </si>
  <si>
    <t>L-4.1 ( distancia larga )</t>
  </si>
  <si>
    <t>1294 nm to 1329 nm</t>
  </si>
  <si>
    <t>Interfaces de línea óptica a 622 Mbps</t>
  </si>
  <si>
    <t>S-4.1 ( distancia corta )</t>
  </si>
  <si>
    <t>1285 nm to 1330 nm</t>
  </si>
  <si>
    <t xml:space="preserve"> 10 dB to 28 dB</t>
  </si>
  <si>
    <t>Binary NRZ</t>
  </si>
  <si>
    <t>155.520 kbps +- 20 ppm</t>
  </si>
  <si>
    <t>L-1.2 ( distancia larga)</t>
  </si>
  <si>
    <t xml:space="preserve"> 1480 nm to 1580 nm</t>
  </si>
  <si>
    <t>Interfaces de línea óptica a 155Mbps</t>
  </si>
  <si>
    <t>L-1.1 ( distancia larga)</t>
  </si>
  <si>
    <t xml:space="preserve">INTERFACES OPTICAS  ( ITU-T G.957 ) </t>
  </si>
  <si>
    <t>FCPC</t>
  </si>
  <si>
    <t>Tipo de conector  óptico</t>
  </si>
  <si>
    <t>UIT-T: G.707, G.708
G.709 y G.957</t>
  </si>
  <si>
    <t xml:space="preserve">Tributarios Ópticos </t>
  </si>
  <si>
    <t>UIT-T: G.703
G.707, G708
G.709, y G.825</t>
  </si>
  <si>
    <t>Tributarios a 155 MBPS eléctrico</t>
  </si>
  <si>
    <t>UIT-T: G.703, G.823</t>
  </si>
  <si>
    <t>Tributarios de 140 MBPS</t>
  </si>
  <si>
    <t>Tributarios de 34 MBPS</t>
  </si>
  <si>
    <t>UIT-T: G.703 y G.823</t>
  </si>
  <si>
    <t>Tributarios de 2 MBPS</t>
  </si>
  <si>
    <t>NORMAS APLICABLES</t>
  </si>
  <si>
    <t>Especificar</t>
  </si>
  <si>
    <t xml:space="preserve">Refrigeración </t>
  </si>
  <si>
    <t>5% a 95%</t>
  </si>
  <si>
    <t xml:space="preserve">Humedad Relativa </t>
  </si>
  <si>
    <t>-5°C + 55°C</t>
  </si>
  <si>
    <t>Temperatura de trabajo</t>
  </si>
  <si>
    <t>CONDICIONES AMBIENTALES</t>
  </si>
  <si>
    <t>A describir</t>
  </si>
  <si>
    <t>Alarma menor</t>
  </si>
  <si>
    <t>Alarma mayor</t>
  </si>
  <si>
    <t>ALARMAS DE SISTEMA:</t>
  </si>
  <si>
    <t>IEC TS 61000-6-5</t>
  </si>
  <si>
    <t>EN 61000-4-X</t>
  </si>
  <si>
    <t>EN 55022</t>
  </si>
  <si>
    <t>ETSI EN 300 386</t>
  </si>
  <si>
    <t xml:space="preserve">ANSI/IEEE C37.90.1 ó </t>
  </si>
  <si>
    <t xml:space="preserve">Aislamiento </t>
  </si>
  <si>
    <t xml:space="preserve">ANSI/IEEE C37.90.2 ó </t>
  </si>
  <si>
    <t xml:space="preserve">Interferencia electromagnética  de acuerdo con: </t>
  </si>
  <si>
    <t>V.11, G703/1, 2W, 4W</t>
  </si>
  <si>
    <t xml:space="preserve">Overhead interfaces </t>
  </si>
  <si>
    <t>2048 kbps ( 90, 75, 120 ohms)</t>
  </si>
  <si>
    <t>T4</t>
  </si>
  <si>
    <t>2048 kbps ( 90, 75, 120,  1600 ohms)</t>
  </si>
  <si>
    <t>T3</t>
  </si>
  <si>
    <t>G.703</t>
  </si>
  <si>
    <t>Timing interfaces</t>
  </si>
  <si>
    <t xml:space="preserve"> V.24, Bit rate 9.6 kbit/s</t>
  </si>
  <si>
    <t>Interfaces Q-F</t>
  </si>
  <si>
    <t>(G.773 and G.784)</t>
  </si>
  <si>
    <t>Interfaces QD2</t>
  </si>
  <si>
    <t>Según  la Rec. G.958 de la ITU-T</t>
  </si>
  <si>
    <t xml:space="preserve">Fluctuación de salida para STM- N </t>
  </si>
  <si>
    <t>Según UIT-T:  G.783 y  G.825</t>
  </si>
  <si>
    <t xml:space="preserve">Fluctuación de salida para STM-1  </t>
  </si>
  <si>
    <t xml:space="preserve">Según  UIT-T: G.742, G.751, 
G.755, G.783, y  
G.823 del UIT-T, </t>
  </si>
  <si>
    <t xml:space="preserve"> entre 2 km y  130 km</t>
  </si>
  <si>
    <t>Rango</t>
  </si>
  <si>
    <t>-35 dBm</t>
  </si>
  <si>
    <t xml:space="preserve">Sensitividad </t>
  </si>
  <si>
    <t xml:space="preserve">Según distancias  </t>
  </si>
  <si>
    <t>Potencia de transmisión  T(X) 1550 nm</t>
  </si>
  <si>
    <t>Potencia de transmisión  T(X) 1310 nm</t>
  </si>
  <si>
    <t xml:space="preserve">POTENCIA DE MÓDULOS ÓPTICOS ( SM): </t>
  </si>
  <si>
    <t xml:space="preserve">SI </t>
  </si>
  <si>
    <t xml:space="preserve">Apagado Automático del Láser (ALS, Automatic Laser Shutdown) </t>
  </si>
  <si>
    <t>Medida de Potencia óptica de entrada.</t>
  </si>
  <si>
    <t>Medida de Potencia óptica de salida</t>
  </si>
  <si>
    <t>Medida de Temperatura de los láseres</t>
  </si>
  <si>
    <t>Corriente de polarización de los láseres</t>
  </si>
  <si>
    <t>Medida de Corriente de modulación de los láseres</t>
  </si>
  <si>
    <t>DISPONIBILIDAD DE PUNTOS DE MEDIDA DE:</t>
  </si>
  <si>
    <t>Si, Describir</t>
  </si>
  <si>
    <t>Señal Tributaria de 2048 Mbps</t>
  </si>
  <si>
    <t>Sí, Describir</t>
  </si>
  <si>
    <t>Señal de línea SDH</t>
  </si>
  <si>
    <t>FUENTES DE SINCRONIZACIÓN :</t>
  </si>
  <si>
    <t>&lt; 25 µs</t>
  </si>
  <si>
    <t>Retardo de transmisión ( paso por nodo STM-N )</t>
  </si>
  <si>
    <t>&lt;50 ms</t>
  </si>
  <si>
    <t xml:space="preserve">Tiempo de finalización de conexión </t>
  </si>
  <si>
    <t>&lt; 50 ms</t>
  </si>
  <si>
    <t xml:space="preserve">Tiempo de Establecimiento de conexión </t>
  </si>
  <si>
    <t>De acuerdo a recomendación 
ITU-T G.841</t>
  </si>
  <si>
    <t xml:space="preserve">Conmutación a trayectoria de protección </t>
  </si>
  <si>
    <t xml:space="preserve">TIEMPOS DE SWITCHEO: </t>
  </si>
  <si>
    <t>G.784, M.3010
 M.3013, M3180
 M.3200, M3400</t>
  </si>
  <si>
    <t>SDH, PDH</t>
  </si>
  <si>
    <t>Alcance</t>
  </si>
  <si>
    <t>Protocolos estandarizados</t>
  </si>
  <si>
    <t>Gestión de Red</t>
  </si>
  <si>
    <t>SISTEMA DE GESTIÓN</t>
  </si>
  <si>
    <t>Protección de línea</t>
  </si>
  <si>
    <t>Canal de servicio ( EOW)</t>
  </si>
  <si>
    <t>CMI  y  NRZ</t>
  </si>
  <si>
    <t xml:space="preserve">Código de Línea </t>
  </si>
  <si>
    <t>Fuente de temporización</t>
  </si>
  <si>
    <t xml:space="preserve">Redundancia en Matriz de conmutación </t>
  </si>
  <si>
    <t>Tributario-Tributario
Tributario-agregado
agregado-agregado</t>
  </si>
  <si>
    <t>Funcionalidad Cross Connect</t>
  </si>
  <si>
    <t>Funcionalidad Inserción extracción ( Add Drop)</t>
  </si>
  <si>
    <t>MATRIZ DE CONMUTACIÓN:</t>
  </si>
  <si>
    <t>Permite la inclusión de módulos SFP de tipo DWDM/CWDM, para la integración a un sistema DWDM, sin necesidad de módulos transpondedores.</t>
  </si>
  <si>
    <t>STM-16</t>
  </si>
  <si>
    <t xml:space="preserve">Capacidad de crear anillos </t>
  </si>
  <si>
    <t>Radial, estrella, anillo</t>
  </si>
  <si>
    <t>Topologías  que debe aceptar</t>
  </si>
  <si>
    <t xml:space="preserve"> STM-16</t>
  </si>
  <si>
    <t>Jerarquía SDH</t>
  </si>
  <si>
    <t>CARACTERÍSTICAS GENERALES</t>
  </si>
  <si>
    <t>País de origen</t>
  </si>
  <si>
    <t xml:space="preserve">Modelo </t>
  </si>
  <si>
    <t>EQUIPOS STM-N</t>
  </si>
  <si>
    <t>DESCRIPCIÓN  CARACTERÍSTICAS GARANTIZADAS (SDH)</t>
  </si>
  <si>
    <t>Equipos de Comunicación SDH</t>
  </si>
  <si>
    <t>INTERFERENCIAS Y SUSCEPTIBILIDAD ELECTROMAGNÉTICAS</t>
  </si>
  <si>
    <t>Inalámbrico.</t>
  </si>
  <si>
    <t>Rango de Cobertura mínima.</t>
  </si>
  <si>
    <t>250 metros</t>
  </si>
  <si>
    <t>Soporte del Protocolo</t>
  </si>
  <si>
    <t>SIP y RTP.</t>
  </si>
  <si>
    <t>Identificación de llamadas.</t>
  </si>
  <si>
    <t>Autonomía mínima Conversación 8 horas, Espera 100 horas.</t>
  </si>
  <si>
    <t>Conversación 8 horas, Espera 100 horas.</t>
  </si>
  <si>
    <t>Interface de Red</t>
  </si>
  <si>
    <t>RJ45 Ethernet PoE.</t>
  </si>
  <si>
    <t>Protocolo de Internet</t>
  </si>
  <si>
    <t xml:space="preserve"> IPv4 e IPv6.</t>
  </si>
  <si>
    <t>Incluye  Base independiente con su base cargador.</t>
  </si>
  <si>
    <t>IEEE 802.1Q (VLAN), Differentiated Services (DiffServ), IEEE 802.1p.</t>
  </si>
  <si>
    <t>Security</t>
  </si>
  <si>
    <t>SRTP/TLS.</t>
  </si>
  <si>
    <t xml:space="preserve">Codecs </t>
  </si>
  <si>
    <t>G.711 u/a, G729 a/b.</t>
  </si>
  <si>
    <t>Software</t>
  </si>
  <si>
    <t>N.A.</t>
  </si>
  <si>
    <t>Descripción</t>
  </si>
  <si>
    <t>CONTROLADORES DE BAHÍA</t>
  </si>
  <si>
    <t>Interface Humano - Máquina</t>
  </si>
  <si>
    <t>Representación Gráfica display</t>
  </si>
  <si>
    <t>Representación gráfica dinámica de equipos de potencia</t>
  </si>
  <si>
    <t>Sin representación gráfica de equipos de potencia.</t>
  </si>
  <si>
    <t>Despliegues de visualización.</t>
  </si>
  <si>
    <t>Sin ventanas de monitoreo y control</t>
  </si>
  <si>
    <t>Representación de datos análogos.</t>
  </si>
  <si>
    <t>Representación de medidas análogas propias del sistema (V, I, f, P, Q, S, ºC, Posición) y definidas por usuario</t>
  </si>
  <si>
    <t>Representación solo de parámetros eléctricos.</t>
  </si>
  <si>
    <t>Sin representación de valores análogos</t>
  </si>
  <si>
    <t>Número de despliegues definidos por Usuario (Independientes a los de monitoreo y control)</t>
  </si>
  <si>
    <t>Mas de 5 despliegues definidos por usuario.</t>
  </si>
  <si>
    <t>Entre 2 y 4 Despliegues definidos por usuario</t>
  </si>
  <si>
    <t>Entre 1 y 2 Despliegues definidos por usuario.</t>
  </si>
  <si>
    <t>Tipo de display</t>
  </si>
  <si>
    <t>Display integrado en el controlador</t>
  </si>
  <si>
    <t>Display externo al controlador</t>
  </si>
  <si>
    <t xml:space="preserve">Teclado </t>
  </si>
  <si>
    <t>Teclas de acceso directo a selección y ejecución de comandos, teclado numérico.</t>
  </si>
  <si>
    <t>Menús desplegable para selección y ejecución de comandos, teclado numérico</t>
  </si>
  <si>
    <t>Despliegue táctil.</t>
  </si>
  <si>
    <t>LED`S</t>
  </si>
  <si>
    <t>LED programable por usuario.</t>
  </si>
  <si>
    <t>Mas de 15 Leds</t>
  </si>
  <si>
    <t>Entre 10 y 14 Leds</t>
  </si>
  <si>
    <t>Entre 5 y 9 Leds</t>
  </si>
  <si>
    <t>Menos de 4 Leds</t>
  </si>
  <si>
    <t>LEDs de diagnósticos</t>
  </si>
  <si>
    <t>Led de alimentación y diagnostico independiente</t>
  </si>
  <si>
    <t>Led de alimentación y diagnostico común</t>
  </si>
  <si>
    <t>Sin red de diagnostico y alimentación</t>
  </si>
  <si>
    <t>Seguridad de operación</t>
  </si>
  <si>
    <t>Password de seguridad para modificación de ajustes y control requerido  (acceso local y remoto)</t>
  </si>
  <si>
    <t>Sin password de seguridad para modificación de ajustes y control (acceso local y remoto)</t>
  </si>
  <si>
    <t>Selector Local / Remoto en controlador de bahía</t>
  </si>
  <si>
    <t>Selector L/R Físico (Hardware)</t>
  </si>
  <si>
    <t>Selector L/R virtual. (Teclas o botón)</t>
  </si>
  <si>
    <t>Sin selector L/R</t>
  </si>
  <si>
    <t>3,3,</t>
  </si>
  <si>
    <t>Buffer</t>
  </si>
  <si>
    <t>Programación</t>
  </si>
  <si>
    <t>Estructura de programación según IEC 1131</t>
  </si>
  <si>
    <t>Sin capacidad de programación para lógicas programadas.</t>
  </si>
  <si>
    <t>Seguimiento de lógicas de programación</t>
  </si>
  <si>
    <t>Visualización dinámica de lógicas programadas</t>
  </si>
  <si>
    <t>Sin visualización dinámica de lógicas programadas</t>
  </si>
  <si>
    <t>Parametrización de señales por usuario.</t>
  </si>
  <si>
    <t>Capacidad para definición de nombre y tipo de señales por usuario (Indicaciones y comandos)</t>
  </si>
  <si>
    <t>Nombre predefinidos por el equipo según clase y tipo de señal.</t>
  </si>
  <si>
    <t>Tiempo configurable entre 1s y 9s para confirmación de ejecución de comandos, en pasos de 1s</t>
  </si>
  <si>
    <t>Sin tiempo de confirmación programable</t>
  </si>
  <si>
    <t>Almacenamiento de información en memoria no volátil</t>
  </si>
  <si>
    <t>Log de eventos</t>
  </si>
  <si>
    <t>Almacenamiento de hasta los últimos 500 o más eventos</t>
  </si>
  <si>
    <t>Almacenamiento de hasta los últimos 200 eventos</t>
  </si>
  <si>
    <t>Almacenamiento de hasta los últimos 100 o menos</t>
  </si>
  <si>
    <t>Log de medidas programable</t>
  </si>
  <si>
    <t>Almacenamiento de medidas de hasta las ultimas dos semanas con muestras cada 15 min</t>
  </si>
  <si>
    <t>Almacenamiento de medidas de hasta la ultima  semana con muestras cada 15 min</t>
  </si>
  <si>
    <t>Almacenamiento de medidas de hasta 1 día con muestras cada 15 min</t>
  </si>
  <si>
    <t>Log de eventos internos del sistema</t>
  </si>
  <si>
    <t>Con Log de eventos propios del equipo</t>
  </si>
  <si>
    <t>Sin log de eventos propios del equipo</t>
  </si>
  <si>
    <t>Oscilografia</t>
  </si>
  <si>
    <t>Capacidad de capturar Oscilografia manualmente, vía comunicaciones y entrada binaria.</t>
  </si>
  <si>
    <t>Con capacidad de capturar Oscilografia manualmente o vía comunicaciones o entrada binaria</t>
  </si>
  <si>
    <t>Sin capacidad de capturar Oscilografia</t>
  </si>
  <si>
    <t>Interface de comunicación</t>
  </si>
  <si>
    <t>Interface WEB</t>
  </si>
  <si>
    <t>Interface WEB para acceso remoto vía TCP/IP</t>
  </si>
  <si>
    <t>Sin interface de acceso WEB</t>
  </si>
  <si>
    <t>Puertos para conexión remota (Gestión Remota)</t>
  </si>
  <si>
    <t>Con puerto para gestión remota</t>
  </si>
  <si>
    <t>Sin puerto para gestión remota</t>
  </si>
  <si>
    <t>Puertos para conexión Local</t>
  </si>
  <si>
    <t>Con puerto para gestión Local</t>
  </si>
  <si>
    <t>Sin puerto para gestión Local</t>
  </si>
  <si>
    <t>Alimentación y configuración de entradas y salidas</t>
  </si>
  <si>
    <t>Alimentación auxiliar</t>
  </si>
  <si>
    <t>Alimentación auxiliar dual AC/DC</t>
  </si>
  <si>
    <t>Alimentación auxiliar DC únicamente.</t>
  </si>
  <si>
    <t>Configuración Entradas Binarias BI</t>
  </si>
  <si>
    <t>Entradas programables como Activas con y sin tensión</t>
  </si>
  <si>
    <t>Entradas programables como Activas solo con o sin tensión (Fijas)</t>
  </si>
  <si>
    <t>Configuración Salidas Binarias BO</t>
  </si>
  <si>
    <t>Salidas configurables como Contactos Normalmente abiertos y Normalmente cerrados</t>
  </si>
  <si>
    <t>Salidas configurables como Contactos Normalmente Cerrados o Normalmente abiertos</t>
  </si>
  <si>
    <t>Configurables a 1A y 5A por software o hardware</t>
  </si>
  <si>
    <t>Fijas a 1 o 5 A</t>
  </si>
  <si>
    <t>Programables a 115V o 110V  secundario</t>
  </si>
  <si>
    <t>Fijo a 115V o 110V  secundario</t>
  </si>
  <si>
    <t>Función de sincronismo (25)</t>
  </si>
  <si>
    <t>Función de sincronismo incorporada</t>
  </si>
  <si>
    <t>Incluida función de sincronismo en el controlador</t>
  </si>
  <si>
    <t>Sin función de sincronismo</t>
  </si>
  <si>
    <t>Número de grupos de ajustes para sincronismo</t>
  </si>
  <si>
    <t>Mas de 4 grupos de ajustes</t>
  </si>
  <si>
    <t>Entre 1 y 3 grupos de ajustes</t>
  </si>
  <si>
    <t xml:space="preserve">Configuración de sincronismo </t>
  </si>
  <si>
    <t>Operación para redes síncronas y asíncronas.</t>
  </si>
  <si>
    <t xml:space="preserve">Operación para redes síncronas </t>
  </si>
  <si>
    <t xml:space="preserve">Operación para redes asíncronas </t>
  </si>
  <si>
    <t xml:space="preserve">SISTEMA AUTOMATICO DE SUBESTACION </t>
  </si>
  <si>
    <t>Representación Gráfica.</t>
  </si>
  <si>
    <t>Representación dinámica del comportamiento del sistema de potencia de la Subestación - Coloreo dinámico de barras, líneas y transformadores.</t>
  </si>
  <si>
    <t>Representación dinámica solo de equipos maniobrables.</t>
  </si>
  <si>
    <t>Despliegues de navegación típicos (diseño valido para todas las subestaciones)</t>
  </si>
  <si>
    <t>Despliegue de navegación según nivel de tensión de subestaciones.</t>
  </si>
  <si>
    <t>Despliegues de visualización independientes para cada subestación.</t>
  </si>
  <si>
    <t>Representación de medidas análogas del sistema asociadas a cada bahía, en despliegues con información exclusivamente de la bahía en mención y en el diagrama unifilar general indicando el flujo de energía y potencia (con 4 rangos de violación de limites ajustables por el usuario)</t>
  </si>
  <si>
    <t>Representación de medidas análogas en tablas generales con 4 rangos de violación de límites.</t>
  </si>
  <si>
    <t>Despliegues mínimos requeridos</t>
  </si>
  <si>
    <r>
      <t>v</t>
    </r>
    <r>
      <rPr>
        <sz val="7"/>
        <color rgb="FF000000"/>
        <rFont val="Times New Roman"/>
        <family val="1"/>
      </rPr>
      <t xml:space="preserve">  </t>
    </r>
    <r>
      <rPr>
        <sz val="10"/>
        <color rgb="FF000000"/>
        <rFont val="Arial"/>
        <family val="2"/>
      </rPr>
      <t>Despliegue de inicio.</t>
    </r>
    <r>
      <rPr>
        <vertAlign val="superscript"/>
        <sz val="10"/>
        <color rgb="FF000000"/>
        <rFont val="Arial"/>
        <family val="2"/>
      </rPr>
      <t>1, 3.</t>
    </r>
  </si>
  <si>
    <r>
      <t>v</t>
    </r>
    <r>
      <rPr>
        <sz val="7"/>
        <color rgb="FF000000"/>
        <rFont val="Times New Roman"/>
        <family val="1"/>
      </rPr>
      <t xml:space="preserve">  </t>
    </r>
    <r>
      <rPr>
        <sz val="10"/>
        <color rgb="FF000000"/>
        <rFont val="Arial"/>
        <family val="2"/>
      </rPr>
      <t>Diagrama unifilar.</t>
    </r>
    <r>
      <rPr>
        <vertAlign val="superscript"/>
        <sz val="10"/>
        <color rgb="FF000000"/>
        <rFont val="Arial"/>
        <family val="2"/>
      </rPr>
      <t>1</t>
    </r>
  </si>
  <si>
    <r>
      <t>v</t>
    </r>
    <r>
      <rPr>
        <sz val="7"/>
        <color rgb="FF000000"/>
        <rFont val="Times New Roman"/>
        <family val="1"/>
      </rPr>
      <t xml:space="preserve">  </t>
    </r>
    <r>
      <rPr>
        <sz val="10"/>
        <color rgb="FF000000"/>
        <rFont val="Arial"/>
        <family val="2"/>
      </rPr>
      <t>Diagrama de flujo de potencia.</t>
    </r>
    <r>
      <rPr>
        <vertAlign val="superscript"/>
        <sz val="10"/>
        <color rgb="FF000000"/>
        <rFont val="Arial"/>
        <family val="2"/>
      </rPr>
      <t>1</t>
    </r>
  </si>
  <si>
    <r>
      <t>v</t>
    </r>
    <r>
      <rPr>
        <sz val="7"/>
        <color rgb="FF000000"/>
        <rFont val="Times New Roman"/>
        <family val="1"/>
      </rPr>
      <t xml:space="preserve">  </t>
    </r>
    <r>
      <rPr>
        <sz val="10"/>
        <color rgb="FF000000"/>
        <rFont val="Arial"/>
        <family val="2"/>
      </rPr>
      <t>Diagrama de control por bahía.</t>
    </r>
    <r>
      <rPr>
        <vertAlign val="superscript"/>
        <sz val="10"/>
        <color rgb="FF000000"/>
        <rFont val="Arial"/>
        <family val="2"/>
      </rPr>
      <t>1,3</t>
    </r>
  </si>
  <si>
    <r>
      <t>v</t>
    </r>
    <r>
      <rPr>
        <sz val="7"/>
        <color rgb="FF000000"/>
        <rFont val="Times New Roman"/>
        <family val="1"/>
      </rPr>
      <t xml:space="preserve">  </t>
    </r>
    <r>
      <rPr>
        <sz val="10"/>
        <color rgb="FF000000"/>
        <rFont val="Arial"/>
        <family val="2"/>
      </rPr>
      <t>Diagrama de enclavamientos por bahía.</t>
    </r>
    <r>
      <rPr>
        <vertAlign val="superscript"/>
        <sz val="10"/>
        <color rgb="FF000000"/>
        <rFont val="Arial"/>
        <family val="2"/>
      </rPr>
      <t>1</t>
    </r>
  </si>
  <si>
    <r>
      <t>v</t>
    </r>
    <r>
      <rPr>
        <sz val="7"/>
        <color rgb="FF000000"/>
        <rFont val="Times New Roman"/>
        <family val="1"/>
      </rPr>
      <t xml:space="preserve">  </t>
    </r>
    <r>
      <rPr>
        <sz val="10"/>
        <color rgb="FF000000"/>
        <rFont val="Arial"/>
        <family val="2"/>
      </rPr>
      <t>Despliegues por bahía con condiciones y valores de sincronismo.</t>
    </r>
  </si>
  <si>
    <r>
      <t>v</t>
    </r>
    <r>
      <rPr>
        <sz val="7"/>
        <color rgb="FF000000"/>
        <rFont val="Times New Roman"/>
        <family val="1"/>
      </rPr>
      <t xml:space="preserve">  </t>
    </r>
    <r>
      <rPr>
        <sz val="10"/>
        <color rgb="FF000000"/>
        <rFont val="Arial"/>
        <family val="2"/>
      </rPr>
      <t>Despliegue de secuencias automáticas por bahía (diagrama de flujo y unifilar)</t>
    </r>
    <r>
      <rPr>
        <vertAlign val="superscript"/>
        <sz val="10"/>
        <color rgb="FF000000"/>
        <rFont val="Arial"/>
        <family val="2"/>
      </rPr>
      <t xml:space="preserve"> 1,3</t>
    </r>
  </si>
  <si>
    <r>
      <t>v</t>
    </r>
    <r>
      <rPr>
        <sz val="7"/>
        <color rgb="FF000000"/>
        <rFont val="Times New Roman"/>
        <family val="1"/>
      </rPr>
      <t xml:space="preserve">  </t>
    </r>
    <r>
      <rPr>
        <sz val="10"/>
        <color rgb="FF000000"/>
        <rFont val="Arial"/>
        <family val="2"/>
      </rPr>
      <t>Despliegue de alarmas generales y  por bahía.</t>
    </r>
    <r>
      <rPr>
        <vertAlign val="superscript"/>
        <sz val="10"/>
        <color rgb="FF000000"/>
        <rFont val="Arial"/>
        <family val="2"/>
      </rPr>
      <t xml:space="preserve">2,3 </t>
    </r>
  </si>
  <si>
    <r>
      <t>v</t>
    </r>
    <r>
      <rPr>
        <sz val="7"/>
        <color rgb="FF000000"/>
        <rFont val="Times New Roman"/>
        <family val="1"/>
      </rPr>
      <t xml:space="preserve">  </t>
    </r>
    <r>
      <rPr>
        <sz val="10"/>
        <color rgb="FF000000"/>
        <rFont val="Arial"/>
        <family val="2"/>
      </rPr>
      <t>Despliegue de alarmas activas generales y por bahía.</t>
    </r>
    <r>
      <rPr>
        <vertAlign val="superscript"/>
        <sz val="10"/>
        <color rgb="FF000000"/>
        <rFont val="Arial"/>
        <family val="2"/>
      </rPr>
      <t>2,3</t>
    </r>
  </si>
  <si>
    <r>
      <t>v</t>
    </r>
    <r>
      <rPr>
        <sz val="7"/>
        <color rgb="FF000000"/>
        <rFont val="Times New Roman"/>
        <family val="1"/>
      </rPr>
      <t xml:space="preserve">  </t>
    </r>
    <r>
      <rPr>
        <sz val="10"/>
        <color rgb="FF000000"/>
        <rFont val="Arial"/>
        <family val="2"/>
      </rPr>
      <t>Despliegue de Eventos -SOE- (incluye servicios auxiliares y comunicaciones) generales y por bahía.</t>
    </r>
  </si>
  <si>
    <r>
      <t>v</t>
    </r>
    <r>
      <rPr>
        <sz val="7"/>
        <color rgb="FF000000"/>
        <rFont val="Times New Roman"/>
        <family val="1"/>
      </rPr>
      <t xml:space="preserve">  </t>
    </r>
    <r>
      <rPr>
        <sz val="10"/>
        <color rgb="FF000000"/>
        <rFont val="Arial"/>
        <family val="2"/>
      </rPr>
      <t>Diagrama de servicios auxiliares AC y DC.</t>
    </r>
    <r>
      <rPr>
        <vertAlign val="superscript"/>
        <sz val="10"/>
        <color rgb="FF000000"/>
        <rFont val="Arial"/>
        <family val="2"/>
      </rPr>
      <t xml:space="preserve"> 1,3</t>
    </r>
  </si>
  <si>
    <r>
      <t>v</t>
    </r>
    <r>
      <rPr>
        <sz val="7"/>
        <color rgb="FF000000"/>
        <rFont val="Times New Roman"/>
        <family val="1"/>
      </rPr>
      <t xml:space="preserve">  </t>
    </r>
    <r>
      <rPr>
        <sz val="10"/>
        <color rgb="FF000000"/>
        <rFont val="Arial"/>
        <family val="2"/>
      </rPr>
      <t>Despliegue de arquitectura de comunicaciones.</t>
    </r>
    <r>
      <rPr>
        <vertAlign val="superscript"/>
        <sz val="10"/>
        <color rgb="FF000000"/>
        <rFont val="Arial"/>
        <family val="2"/>
      </rPr>
      <t>1,3</t>
    </r>
  </si>
  <si>
    <r>
      <t>v</t>
    </r>
    <r>
      <rPr>
        <sz val="7"/>
        <color rgb="FF000000"/>
        <rFont val="Times New Roman"/>
        <family val="1"/>
      </rPr>
      <t xml:space="preserve">  </t>
    </r>
    <r>
      <rPr>
        <sz val="10"/>
        <color rgb="FF000000"/>
        <rFont val="Arial"/>
        <family val="2"/>
      </rPr>
      <t>Despliegue de reportes de usuario.</t>
    </r>
  </si>
  <si>
    <r>
      <t>v</t>
    </r>
    <r>
      <rPr>
        <sz val="7"/>
        <color rgb="FF000000"/>
        <rFont val="Times New Roman"/>
        <family val="1"/>
      </rPr>
      <t xml:space="preserve">  </t>
    </r>
    <r>
      <rPr>
        <sz val="10"/>
        <color rgb="FF000000"/>
        <rFont val="Arial"/>
        <family val="2"/>
      </rPr>
      <t>Despliegues para ingreso de notas  por bahía.</t>
    </r>
    <r>
      <rPr>
        <vertAlign val="superscript"/>
        <sz val="10"/>
        <color rgb="FF000000"/>
        <rFont val="Arial"/>
        <family val="2"/>
      </rPr>
      <t>1,3</t>
    </r>
  </si>
  <si>
    <r>
      <t>v</t>
    </r>
    <r>
      <rPr>
        <sz val="7"/>
        <color rgb="FF000000"/>
        <rFont val="Times New Roman"/>
        <family val="1"/>
      </rPr>
      <t xml:space="preserve">  </t>
    </r>
    <r>
      <rPr>
        <sz val="10"/>
        <color rgb="FF000000"/>
        <rFont val="Arial"/>
        <family val="2"/>
      </rPr>
      <t>Despliegue gráfico con tendencias por bahía.</t>
    </r>
    <r>
      <rPr>
        <vertAlign val="superscript"/>
        <sz val="10"/>
        <color rgb="FF000000"/>
        <rFont val="Arial"/>
        <family val="2"/>
      </rPr>
      <t>1,3</t>
    </r>
  </si>
  <si>
    <r>
      <t>v</t>
    </r>
    <r>
      <rPr>
        <sz val="7"/>
        <color rgb="FF000000"/>
        <rFont val="Times New Roman"/>
        <family val="1"/>
      </rPr>
      <t xml:space="preserve">  </t>
    </r>
    <r>
      <rPr>
        <sz val="10"/>
        <color rgb="FF000000"/>
        <rFont val="Arial"/>
        <family val="2"/>
      </rPr>
      <t>Despliegue grafico para diseño de tendencias por usuario.</t>
    </r>
    <r>
      <rPr>
        <vertAlign val="superscript"/>
        <sz val="10"/>
        <color rgb="FF000000"/>
        <rFont val="Arial"/>
        <family val="2"/>
      </rPr>
      <t>1,3</t>
    </r>
  </si>
  <si>
    <r>
      <t>v</t>
    </r>
    <r>
      <rPr>
        <sz val="7"/>
        <color rgb="FF000000"/>
        <rFont val="Times New Roman"/>
        <family val="1"/>
      </rPr>
      <t xml:space="preserve">  </t>
    </r>
    <r>
      <rPr>
        <sz val="10"/>
        <color rgb="FF000000"/>
        <rFont val="Arial"/>
        <family val="2"/>
      </rPr>
      <t>Despliegue para exportar eventos, tendencias e impresiones.</t>
    </r>
  </si>
  <si>
    <r>
      <t>v</t>
    </r>
    <r>
      <rPr>
        <sz val="7"/>
        <color rgb="FF000000"/>
        <rFont val="Times New Roman"/>
        <family val="1"/>
      </rPr>
      <t> </t>
    </r>
    <r>
      <rPr>
        <sz val="10"/>
        <color rgb="FF000000"/>
        <rFont val="Arial"/>
        <family val="2"/>
      </rPr>
      <t xml:space="preserve"> Despliegue para selección de usuario.</t>
    </r>
  </si>
  <si>
    <r>
      <t>v</t>
    </r>
    <r>
      <rPr>
        <sz val="7"/>
        <color rgb="FF000000"/>
        <rFont val="Times New Roman"/>
        <family val="1"/>
      </rPr>
      <t xml:space="preserve">  </t>
    </r>
    <r>
      <rPr>
        <sz val="10"/>
        <color rgb="FF000000"/>
        <rFont val="Arial"/>
        <family val="2"/>
      </rPr>
      <t>Despliegue para interface con equipos de control, protección, medida y comunicaciones.</t>
    </r>
    <r>
      <rPr>
        <vertAlign val="superscript"/>
        <sz val="10"/>
        <color rgb="FF000000"/>
        <rFont val="Arial"/>
        <family val="2"/>
      </rPr>
      <t>3</t>
    </r>
  </si>
  <si>
    <r>
      <t>v</t>
    </r>
    <r>
      <rPr>
        <sz val="7"/>
        <color rgb="FF000000"/>
        <rFont val="Times New Roman"/>
        <family val="1"/>
      </rPr>
      <t xml:space="preserve">  </t>
    </r>
    <r>
      <rPr>
        <sz val="10"/>
        <color rgb="FF000000"/>
        <rFont val="Arial"/>
        <family val="2"/>
      </rPr>
      <t>Despliegue para interface con aplicaciones de office.</t>
    </r>
    <r>
      <rPr>
        <vertAlign val="superscript"/>
        <sz val="10"/>
        <color rgb="FF000000"/>
        <rFont val="Arial"/>
        <family val="2"/>
      </rPr>
      <t xml:space="preserve"> 3</t>
    </r>
  </si>
  <si>
    <r>
      <rPr>
        <sz val="8"/>
        <color theme="1"/>
        <rFont val="Arial"/>
        <family val="2"/>
      </rPr>
      <t>1. Deberán  tener representación dinámica de todos los componentes. 2. Deberán de tener convenciones en colores para identificar valor de la señal. 3. Con Botones de selección y activación.</t>
    </r>
    <r>
      <rPr>
        <sz val="10"/>
        <color theme="1"/>
        <rFont val="Arial"/>
        <family val="2"/>
      </rPr>
      <t xml:space="preserve">
</t>
    </r>
    <r>
      <rPr>
        <sz val="9"/>
        <color theme="1"/>
        <rFont val="Arial"/>
        <family val="2"/>
      </rPr>
      <t>La puntuación para este Ítem, corresponderá a la suma de cada componente. (1 = Cumple, 0= No cumple)</t>
    </r>
  </si>
  <si>
    <t>Selección de Control de autoridad</t>
  </si>
  <si>
    <t>Selección de nivel de autoridad por petición de usuario y automáticamente.</t>
  </si>
  <si>
    <t>Selección de nivel de autoridad por petición de usuario únicamente.</t>
  </si>
  <si>
    <t>Directivas de seguridad</t>
  </si>
  <si>
    <t>Suministro de antivirus y restricciones de seguridad por administrador de usuarios del sistema.</t>
  </si>
  <si>
    <t>Seguridad únicamente por administrador de usuarios.</t>
  </si>
  <si>
    <t>Sin directivas de seguridad</t>
  </si>
  <si>
    <t>Controlador de Subestación</t>
  </si>
  <si>
    <t>Software de programación</t>
  </si>
  <si>
    <t>Software de verificación y control estatus de comunicación de los equipos del sistema de control y protección. Propio del fabricante</t>
  </si>
  <si>
    <t>Software para verificación, control y monitoreo del estado de señales del sistema de control y protección. Propio del fabricante</t>
  </si>
  <si>
    <t>Software de configuración con restricciones de seguridad por hardware o por software para modificación de parámetros del sistema.</t>
  </si>
  <si>
    <t>Software de configuración de lógicas programadas por usuario según estándar IEC 1131</t>
  </si>
  <si>
    <t xml:space="preserve">La puntuación para este Ítem, corresponderá a la suma de cada componente. </t>
  </si>
  <si>
    <t>Configuración del sistema.</t>
  </si>
  <si>
    <t>Selección configuración de operación (selección de usuario) como sistema redundante Hot - Hot y Hot Standby.</t>
  </si>
  <si>
    <t>Configuración para opera bajo arquitectura Hot - Standby únicamente.</t>
  </si>
  <si>
    <t>Configuración para opera bajo arquitectura Hot - Hot únicamente.</t>
  </si>
  <si>
    <t>Funcionalidad de Gateway integrado en el equipo.</t>
  </si>
  <si>
    <t>Disponibilidad para habilitación de protocolos de comunicación vía software</t>
  </si>
  <si>
    <t>Disponibilidad para habilitación de protocolos de comunicación vía hardware (adquisición de partes)</t>
  </si>
  <si>
    <t>Diagnostico del sistema</t>
  </si>
  <si>
    <t>LED de status</t>
  </si>
  <si>
    <t>Display de 7 segmentos para verificación del status del sistema</t>
  </si>
  <si>
    <t>LED para verificación del status del sistema.</t>
  </si>
  <si>
    <t>Sin elementos de verificación del status del sistema</t>
  </si>
  <si>
    <t>Diagnostico de recursos y servicios del sistema (Software)</t>
  </si>
  <si>
    <t>Herramientas de verificación del estado de los servicios del sistema</t>
  </si>
  <si>
    <t>Sin herramientas de verificación del estado de los servicios del sistema.</t>
  </si>
  <si>
    <t>Monitoreo de temperatura, batería y watchdog</t>
  </si>
  <si>
    <t>Sin herramientas de monitoreo</t>
  </si>
  <si>
    <t>Slots de expansión</t>
  </si>
  <si>
    <t>Sin Slots de expansión</t>
  </si>
  <si>
    <t>DISPOSITIVOS DE PROTECCIÓN</t>
  </si>
  <si>
    <t>Display</t>
  </si>
  <si>
    <t>Display de Visualización</t>
  </si>
  <si>
    <t>Visualización en display de: tensiones y corrientes en el mismo despliegue</t>
  </si>
  <si>
    <t>Sin visualización de datos análogos</t>
  </si>
  <si>
    <t>Número de despliegues definidos por Usuario (Independientes a los despliegues por defecto)</t>
  </si>
  <si>
    <t>Display integrado a la protección</t>
  </si>
  <si>
    <t>Display externo  a la protección</t>
  </si>
  <si>
    <t>Teclas de acceso directo a menús específicos del equipo o programables por usuario.</t>
  </si>
  <si>
    <t>Sin teclas de acceso directo o programables por usuario.</t>
  </si>
  <si>
    <t>Visualización de eventos</t>
  </si>
  <si>
    <t>Visualización automática del último evento indicando función operada y distancia de falla.</t>
  </si>
  <si>
    <t>Sin visualización automática</t>
  </si>
  <si>
    <t>Mas de 12 LEDs</t>
  </si>
  <si>
    <t>Entre 8 y 11 LEDs</t>
  </si>
  <si>
    <t>Entre 6 y 7 LEDs</t>
  </si>
  <si>
    <t>Menos de 5 LEDs</t>
  </si>
  <si>
    <t>Sin led de diagnostico y alimentación</t>
  </si>
  <si>
    <t>Seguridad de operación por software</t>
  </si>
  <si>
    <t>Password de seguridad para modificación de ajustes  para acceso local y remoto</t>
  </si>
  <si>
    <t>Sin password de seguridad para modificación de ajustes para acceso local y remoto</t>
  </si>
  <si>
    <t>Seguridad de operación por hardware</t>
  </si>
  <si>
    <t>Jumper de seguridad para modificación de parámetros disponible</t>
  </si>
  <si>
    <t>Sin Jumper de seguridad para modificación de parámetros</t>
  </si>
  <si>
    <t>Programación de lógicas definidas por usuario</t>
  </si>
  <si>
    <t>Sin capacidad de programación para lógicas programables.</t>
  </si>
  <si>
    <t xml:space="preserve">Selección de funciones de protección </t>
  </si>
  <si>
    <t>Capacidad de selección de las funciones de protección activas por el usuario vía software</t>
  </si>
  <si>
    <t>Sin capacidad de seleccionar las funciones de protección activas</t>
  </si>
  <si>
    <t>Selección de grupos de ajustes</t>
  </si>
  <si>
    <t>Disponibilidad de 4 o más grupos de ajustes.</t>
  </si>
  <si>
    <t>Disponibilidad de menos de 4 grupos de ajustes</t>
  </si>
  <si>
    <t>Almacenamiento de hasta los últimos 500 eventos o más.</t>
  </si>
  <si>
    <t>Almacenamiento de hasta los últimos 100 eventos o menos.</t>
  </si>
  <si>
    <t>% Error algoritmo localizador de fallas</t>
  </si>
  <si>
    <t>Error &lt;= 3%</t>
  </si>
  <si>
    <t>Error &lt;= 5%</t>
  </si>
  <si>
    <t>Capacidad de capturar Oscilografia manualmente, vía comunicaciones, entrada binaria y arranque de alguna de las funcione de protección</t>
  </si>
  <si>
    <t>Capacidad de almacenar mínimo los últimos 10 eventos del sistema.</t>
  </si>
  <si>
    <t>Capacidad de almacenar entre 6 y 9 Eventos</t>
  </si>
  <si>
    <t>Capacidad de almacenamiento menor a 6 Eventos.</t>
  </si>
  <si>
    <t>Alimentación dual AC/DC</t>
  </si>
  <si>
    <t>Alimentación Auxiliar DC únicamente.</t>
  </si>
  <si>
    <t>Software de parametrización</t>
  </si>
  <si>
    <t>Software de protección valido para equipos de control (controladores de bahía) y protección</t>
  </si>
  <si>
    <t>Software de programación independiente para equipos de control y equipos de protección</t>
  </si>
  <si>
    <t>SISTEMA DE MEDIDA.</t>
  </si>
  <si>
    <t>Equipos de medida</t>
  </si>
  <si>
    <t>Red de gestión</t>
  </si>
  <si>
    <t>Red de gestión LAN vía TCP/IP redundante</t>
  </si>
  <si>
    <t>Red de gestión LAN vía TCP/IP LAN sin redundancia</t>
  </si>
  <si>
    <t>Software de monitoreo y configuración integrados en el mismo aplicativo</t>
  </si>
  <si>
    <t>Software de monitoreo y configuración independientes</t>
  </si>
  <si>
    <t>Bornes de corriente</t>
  </si>
  <si>
    <t xml:space="preserve">Bornes de entradas análogas de corriente con peine cortocircuitables </t>
  </si>
  <si>
    <t xml:space="preserve">Bornes de entradas análogas de corriente sin peine cortocircuitables </t>
  </si>
  <si>
    <t>Router/Firewall</t>
  </si>
  <si>
    <t>Funciones de seguridad</t>
  </si>
  <si>
    <t>Router / Firewall (NAT) integrados en un solo dispositivo</t>
  </si>
  <si>
    <t>Router / Firewall Independientes</t>
  </si>
  <si>
    <t>Monitoreo</t>
  </si>
  <si>
    <t>Opción de monitoreo vía web</t>
  </si>
  <si>
    <t>Sin monitoreo vía web</t>
  </si>
  <si>
    <t>Puertos de configuración</t>
  </si>
  <si>
    <t>Puertos de configuración serial y de red con control de acceso vía password</t>
  </si>
  <si>
    <t>Solo puerto de configuración serial con control de acceso vía password</t>
  </si>
  <si>
    <t xml:space="preserve">Supervisión </t>
  </si>
  <si>
    <t>Relé de verificación status y alarma integrado</t>
  </si>
  <si>
    <t>Sin relé de verificación de alarma</t>
  </si>
  <si>
    <t>Monitoreo Puertos</t>
  </si>
  <si>
    <t>Disponibilidad de Integración y monitoreo de los puertos en el sistema de control</t>
  </si>
  <si>
    <t>Sin disponibilidad de monitoreo de los puertos hacia el sistema de control</t>
  </si>
  <si>
    <t>EQUIPOS DE COMUNICACIÓN</t>
  </si>
  <si>
    <t>EQUIPOS DE COMUNICACIONES</t>
  </si>
  <si>
    <t>Software de Gestión</t>
  </si>
  <si>
    <t>Equipos del Sistema de Gestión</t>
  </si>
  <si>
    <t>Posee redundancia en software y en Hardware en el sistema de gestión centralizado</t>
  </si>
  <si>
    <t>Sin redundancia en software y en Hardware en el sistema de gestión centralizado</t>
  </si>
  <si>
    <t>Capacidad de Transporte</t>
  </si>
  <si>
    <t>La solución incluye multiplexores SDH capacidades de transporte superiores a STM-16</t>
  </si>
  <si>
    <t>La solución incluye multiplexores SDH capacidades de transporte iguales a STM-16</t>
  </si>
  <si>
    <t>EQUIPOS DE COMUNICACIÓN LOCAL DE SUBESTACIONES</t>
  </si>
  <si>
    <t>b) Frecuencia de precisión</t>
  </si>
  <si>
    <r>
      <rPr>
        <b/>
        <sz val="8"/>
        <color indexed="8"/>
        <rFont val="Arial"/>
        <family val="2"/>
      </rPr>
      <t xml:space="preserve">NOTA: </t>
    </r>
    <r>
      <rPr>
        <sz val="8"/>
        <color indexed="8"/>
        <rFont val="Arial"/>
        <family val="2"/>
      </rPr>
      <t>El Oferente deberá de completar la columna ofrecido. Si no se suministra esta información se asumirá que no cumple el requisito.
Adicionalmente, deberá referenciar el documento en el cual indica que cumple la especificación requerida</t>
    </r>
  </si>
  <si>
    <t>e) Registro Automático programable de eventos y mensajes</t>
  </si>
  <si>
    <t>Protección contra polvo (IEC 60529)</t>
  </si>
  <si>
    <t>b) Retención para partículas &gt; 0,5 mm</t>
  </si>
  <si>
    <t>a) Slots mínimos</t>
  </si>
  <si>
    <t>c) Tipo Mínimo</t>
  </si>
  <si>
    <t>Norma para lenguaje de programación lógicas</t>
  </si>
  <si>
    <t>Lenguaje de Programación por bloques</t>
  </si>
  <si>
    <t>f) Mensajería instantánea entre IEDs Nivel 1</t>
  </si>
  <si>
    <t>g) Tiempo de retardo mensajería GOOSE</t>
  </si>
  <si>
    <t>i) Característica porcentual</t>
  </si>
  <si>
    <t>Relés de operación</t>
  </si>
  <si>
    <t>g) Pasos de ajuste para estos márgenes</t>
  </si>
  <si>
    <t>a) Muestras por ciclo</t>
  </si>
  <si>
    <t>Muestras</t>
  </si>
  <si>
    <t>Funciones mínimas incluidas:</t>
  </si>
  <si>
    <t>Tiempo de operación (Relés rápidos)</t>
  </si>
  <si>
    <t>b) Máxima atenuación</t>
  </si>
  <si>
    <t xml:space="preserve">Visualización en display de: tensiones y corrientes en despliegues </t>
  </si>
  <si>
    <t>Reportes de falla oscilográficos</t>
  </si>
  <si>
    <t>Oscilografía</t>
  </si>
  <si>
    <t>CUMPLE GFP(Generic Framing Protocol ITU.TG. G7041)</t>
  </si>
  <si>
    <t>CUMPLE LCAS(Link Capacity Acces Schemel ITU.TG. G7042)</t>
  </si>
  <si>
    <t>CUMPLE VACAT(Virtual Concatenation ITU.TG. G707/Y.1322 01/07)</t>
  </si>
  <si>
    <t>Distribuida</t>
  </si>
  <si>
    <t>IP 54</t>
  </si>
  <si>
    <t>Indicadores de demanda máxima, miínima, promedio</t>
  </si>
  <si>
    <t>a) Líneas y salidas de transformación</t>
  </si>
  <si>
    <t>e) Bloque de pruebas</t>
  </si>
  <si>
    <t>Medidas básicas</t>
  </si>
  <si>
    <t>f) Medida de armónicos (hasta la compomente 21) para V, I</t>
  </si>
  <si>
    <t>g) Tiempo en operación</t>
  </si>
  <si>
    <t>h) Medida fasorial para Corrientes</t>
  </si>
  <si>
    <t>i)  Medida fasorial para tensiones</t>
  </si>
  <si>
    <t>j)  Secuencia de fases.</t>
  </si>
  <si>
    <t>&gt;= 38400</t>
  </si>
  <si>
    <t>IEC 61850
IEC 60870-5-101
IEC 60870-5-104
IEC 61131-3
IEC 62439</t>
  </si>
  <si>
    <t>&gt; 99,985</t>
  </si>
  <si>
    <t>&gt; 99,990</t>
  </si>
  <si>
    <t>&lt; 400</t>
  </si>
  <si>
    <t>&lt;500</t>
  </si>
  <si>
    <t>&lt;1000</t>
  </si>
  <si>
    <t>&lt; 1000</t>
  </si>
  <si>
    <t>&lt; 800</t>
  </si>
  <si>
    <t>&lt; 2000</t>
  </si>
  <si>
    <t>Protocolo de comunicaciones entre niveles de control</t>
  </si>
  <si>
    <t xml:space="preserve">   • Numero mínimo de interfaces disponibles y equipadas</t>
  </si>
  <si>
    <t>b)  Nivel 2- Nivel 3 (Centro de control "2")</t>
  </si>
  <si>
    <t>a)  Nivel 2- Nivel 2 (entre agentes u operadpres de RED)</t>
  </si>
  <si>
    <t>Protocolos de integración con IEDs de subestación</t>
  </si>
  <si>
    <t>e) Con otros IEDs</t>
  </si>
  <si>
    <t>&lt;= 2</t>
  </si>
  <si>
    <t>IEC 61850
&amp;SNMP (MIBs)</t>
  </si>
  <si>
    <t>&gt; 3.2 GHz</t>
  </si>
  <si>
    <t>500 c/u</t>
  </si>
  <si>
    <t>Despliegue local de la hora y de localización</t>
  </si>
  <si>
    <t>a) DCF 77 (Conector BNC)</t>
  </si>
  <si>
    <t>d) Pulso por segundo 10MHz (conector BNC)</t>
  </si>
  <si>
    <t>f) IEEE 1588 PTP V2</t>
  </si>
  <si>
    <t>Modo de operación</t>
  </si>
  <si>
    <t>Redundancia Física</t>
  </si>
  <si>
    <t>Seleccionable
Hot-Hot
Hot-Stand by</t>
  </si>
  <si>
    <t>100/1000 Auto</t>
  </si>
  <si>
    <t>Comunicación remota SCADA Centro de Control</t>
  </si>
  <si>
    <t>f) Registro y reporte automático de alarmas</t>
  </si>
  <si>
    <t>b) Memoria gráfica independiente</t>
  </si>
  <si>
    <t>Integrado al monitor</t>
  </si>
  <si>
    <t>Administrable</t>
  </si>
  <si>
    <t>d) Fuente de alimentación</t>
  </si>
  <si>
    <t>100/1000</t>
  </si>
  <si>
    <t>***</t>
  </si>
  <si>
    <t>** La cantidad de puertos para todos los Switch, Firewall/Router deben estar dimensionados para soportar la capacidad de expansión de los campos futuros de la subestación, más 2 reservas</t>
  </si>
  <si>
    <t>Seleccionable
SNTP
IRIG-B
IEEE 1588</t>
  </si>
  <si>
    <t>Optico (IEC 62439-HSR)
Eléctrico(IEC62439-PRP)</t>
  </si>
  <si>
    <t>d) Cantidad de entradas (canales)</t>
  </si>
  <si>
    <t>Entradas análogas de temperatura, voltaje o corriente DC</t>
  </si>
  <si>
    <t>&lt;=4ms</t>
  </si>
  <si>
    <t>≤ 10</t>
  </si>
  <si>
    <t>Según arquitectura
****</t>
  </si>
  <si>
    <t>a) Tensión asignada en corriente contínua</t>
  </si>
  <si>
    <t>Virtual Domains &amp; High Avaiilability</t>
  </si>
  <si>
    <t>FIREWALL\ROUTERS ADMINISTRABLES (Este formulario debe ser diligenciado para cada tipo o referencia)</t>
  </si>
  <si>
    <t>Estandar</t>
  </si>
  <si>
    <t>IEC61850-3
IEEE1613</t>
  </si>
  <si>
    <t>a) Alto Rendimiento</t>
  </si>
  <si>
    <t>b) Ambiente Subestaciones</t>
  </si>
  <si>
    <t>c) Alta Seguridad</t>
  </si>
  <si>
    <t>b) Fuente de alimentación</t>
  </si>
  <si>
    <t>c) Margen de variación de la tensión</t>
  </si>
  <si>
    <t>Caracteristicas Físicas</t>
  </si>
  <si>
    <t>a) Grado de protección IEC 60529</t>
  </si>
  <si>
    <t>IP4X</t>
  </si>
  <si>
    <t>b) Tipo de Montaje</t>
  </si>
  <si>
    <t>c) Partes Móviles</t>
  </si>
  <si>
    <t>d) Puertos eléctricos 100 Base TX</t>
  </si>
  <si>
    <t>e) Puertos ópticos multimodo LC 100 Base FX</t>
  </si>
  <si>
    <t>Especificaciones para Capa 2:</t>
  </si>
  <si>
    <t>a) Fucionalidad de Switch</t>
  </si>
  <si>
    <t>b) Link Aggregation</t>
  </si>
  <si>
    <t>IEEE802.3AD</t>
  </si>
  <si>
    <t>c) VLAN &amp; Trunking</t>
  </si>
  <si>
    <t>IEEE802.1Q</t>
  </si>
  <si>
    <t>c) Calidad de Servicio</t>
  </si>
  <si>
    <t>IEEE802.1P</t>
  </si>
  <si>
    <t>d) Túneles</t>
  </si>
  <si>
    <t>L2TP</t>
  </si>
  <si>
    <t>d) Túneles para mensajes GOOSE</t>
  </si>
  <si>
    <t>e) Filtrado de Multicast</t>
  </si>
  <si>
    <t>Redundancia en red</t>
  </si>
  <si>
    <t>a) RSTP</t>
  </si>
  <si>
    <t>IEEE802.1W</t>
  </si>
  <si>
    <t>b) Compatible con IEC 62439-3</t>
  </si>
  <si>
    <t>PRP</t>
  </si>
  <si>
    <t>Especificaciones para Capa 3:</t>
  </si>
  <si>
    <t>a) Fucionalidad de Router</t>
  </si>
  <si>
    <t>b) Enrutamiento</t>
  </si>
  <si>
    <t>BGP (Opcional)</t>
  </si>
  <si>
    <t>RIP</t>
  </si>
  <si>
    <t>OSPF</t>
  </si>
  <si>
    <t>c) Trasnporte de Datos</t>
  </si>
  <si>
    <t>MPLS</t>
  </si>
  <si>
    <t>d) Redundancia de gateway</t>
  </si>
  <si>
    <t>VRRP</t>
  </si>
  <si>
    <t>e) DHCP</t>
  </si>
  <si>
    <t>f) NAT</t>
  </si>
  <si>
    <t>f) Port Forwarding</t>
  </si>
  <si>
    <t>a) Stateful Firewall</t>
  </si>
  <si>
    <t>b) VPN</t>
  </si>
  <si>
    <t>c) IPSEC</t>
  </si>
  <si>
    <t>Otras Funcionalidades</t>
  </si>
  <si>
    <t>a) SNTP</t>
  </si>
  <si>
    <t>b) Event Log</t>
  </si>
  <si>
    <t>c) Alarm Log</t>
  </si>
  <si>
    <t>d) Web Server</t>
  </si>
  <si>
    <t>e) HTTPS</t>
  </si>
  <si>
    <t>f) High Avaiilability</t>
  </si>
  <si>
    <t>Supervisión y gestión</t>
  </si>
  <si>
    <t>a) Protocolo</t>
  </si>
  <si>
    <t>TFTP</t>
  </si>
  <si>
    <t>Telnet</t>
  </si>
  <si>
    <t>SSH v2</t>
  </si>
  <si>
    <t>CLI</t>
  </si>
  <si>
    <t>RADIUS</t>
  </si>
  <si>
    <t>SNMP v3</t>
  </si>
  <si>
    <t>b) Gestión,supervisión y reporte al sistema de control: Login, Logout, cambio de parametros y creacion de nuevos usuarios y perfiles de acceso.</t>
  </si>
  <si>
    <t>g) Implementación de Túneles</t>
  </si>
  <si>
    <t>d) Soporte de Link Aggregation  IEEE802,3AD</t>
  </si>
  <si>
    <t>e) Señalización de falla de suiche con Watch-Dog y SNMP</t>
  </si>
  <si>
    <t>h) Implementación de Túneles Especializados en Mensajeria GOOSE</t>
  </si>
  <si>
    <t>i) Autenticación 802,1X</t>
  </si>
  <si>
    <t>j) Implementación RSTP</t>
  </si>
  <si>
    <t>k) Implementación Filtrado Multicast</t>
  </si>
  <si>
    <t>l) Compatibilidad con IEC 62439-3</t>
  </si>
  <si>
    <t>m) Detección de intrusos</t>
  </si>
  <si>
    <t>n) SNTP</t>
  </si>
  <si>
    <t>o) Event Log</t>
  </si>
  <si>
    <t>p) Alarm Log</t>
  </si>
  <si>
    <t>q) Web Server</t>
  </si>
  <si>
    <t>r) HTTPS</t>
  </si>
  <si>
    <t>s) High Avaiilability</t>
  </si>
  <si>
    <t>t) Port Mirroring</t>
  </si>
  <si>
    <t>u) Manejo de redundancia – re-enrutamiento</t>
  </si>
  <si>
    <t>v) Reportes de alarmas y falla configurable</t>
  </si>
  <si>
    <t>Funciones Principales</t>
  </si>
  <si>
    <t>d) IPS (Intrusion Preventios System)</t>
  </si>
  <si>
    <t>e) User Authentication+B24</t>
  </si>
  <si>
    <t>f) Antivirus</t>
  </si>
  <si>
    <t>g) Antispan</t>
  </si>
  <si>
    <t>h) Resguardo contra Spoofing</t>
  </si>
  <si>
    <t>g) Web Filtering</t>
  </si>
  <si>
    <t>h) Traffic Shaping</t>
  </si>
  <si>
    <t>i) Networking/Routing</t>
  </si>
  <si>
    <t xml:space="preserve">j) Managment/Administration </t>
  </si>
  <si>
    <t>k) Port Mirroring</t>
  </si>
  <si>
    <t>l) Logging</t>
  </si>
  <si>
    <t>PROTECCIÓN DIFERENCIAL DE LÍNEA</t>
  </si>
  <si>
    <t>IRIG-B</t>
  </si>
  <si>
    <t xml:space="preserve">IRIG-B Principal
SNTP Respaldo
</t>
  </si>
  <si>
    <t>a) Localización de falla independiente por equipo</t>
  </si>
  <si>
    <t>Error en la medida</t>
  </si>
  <si>
    <t xml:space="preserve">Despliegues automáticos en pantalla de la localización de la falla </t>
  </si>
  <si>
    <t>Error en la medida (excepto fallas por alta impedancia)</t>
  </si>
  <si>
    <t>&lt; 3</t>
  </si>
  <si>
    <t>b) Algoritmo localización de falla asistida con extremo remoto cuando las protecciones son del mismo fabricante (excepto fallas por alta impedancia)</t>
  </si>
  <si>
    <t>h) Función aceleración de disparos por 85 (recepción y/o envío)</t>
  </si>
  <si>
    <t>i) Función de sobre y baja tensión</t>
  </si>
  <si>
    <t>- Función de lógicas programables</t>
  </si>
  <si>
    <t>j) Función falla fusible</t>
  </si>
  <si>
    <t xml:space="preserve">k) Función ausencia de tensión </t>
  </si>
  <si>
    <t>l) Funciones complementarias:</t>
  </si>
  <si>
    <t>d) Número de canales análogos requeridos</t>
  </si>
  <si>
    <t>c) Número de canales análogos requeridos</t>
  </si>
  <si>
    <t>Ciclos</t>
  </si>
  <si>
    <t>&lt;=1</t>
  </si>
  <si>
    <t>&gt;=512</t>
  </si>
  <si>
    <t>Contactos libres de potencial adicionales de disparo por fase, teniendo en cuenta que son dos interruptores independientes por cada derivación</t>
  </si>
  <si>
    <t>Configuración equipos de control Nivel 1 (Controladores)</t>
  </si>
  <si>
    <t>Configuración equipos de Protección</t>
  </si>
  <si>
    <t>Configuración equipos de Comunicaciones (Switches, Routers, Firewall)</t>
  </si>
  <si>
    <t>Configuración equipos de control Nivel 2 Gateway</t>
  </si>
  <si>
    <t>Configuración equipos de control Nivel 2 UI o IHM</t>
  </si>
  <si>
    <t>Configuración equipos de control Nivel 2 Controlador de subestación</t>
  </si>
  <si>
    <t>Operación "On line" control Nivel 2 Controlador de subestación</t>
  </si>
  <si>
    <t>Operación "On line"  control Nivel 2 Gateway</t>
  </si>
  <si>
    <t>Operación "On line"  control Nivel 2 UI o IHM</t>
  </si>
  <si>
    <t>Operación "On line" Comunicaciones (Switches, Routers, Firewall)</t>
  </si>
  <si>
    <t>a) Configuración</t>
  </si>
  <si>
    <t>b) Operación on line del sistema</t>
  </si>
  <si>
    <t>Software de comunicaciones (Simulador de protocolos) Incluye hardware</t>
  </si>
  <si>
    <t>Supervisión de la red de área local (Incluye hardware)</t>
  </si>
  <si>
    <t>TCP\IP</t>
  </si>
  <si>
    <t>Número mínimo de circuitos que pueden ser conectados (3fases + N)</t>
  </si>
  <si>
    <t xml:space="preserve">4 Conectorizadas
(2 son reserva) </t>
  </si>
  <si>
    <t>c) Número de canales análogos</t>
  </si>
  <si>
    <t>g) Número mínimo de circuitos trifasicos a ser conectados</t>
  </si>
  <si>
    <t>FUNCIÓN DIFERENCIAL DE TRANSFORMACIÓN</t>
  </si>
  <si>
    <t>Característicsa de la función</t>
  </si>
  <si>
    <t>Restricción por segundo y quinto harmónico</t>
  </si>
  <si>
    <t>c) Cantidad de canales análogos</t>
  </si>
  <si>
    <t>d) Capacidad de sobrecarga como factor de In durante 1 s</t>
  </si>
  <si>
    <t>si</t>
  </si>
  <si>
    <t>N.A</t>
  </si>
  <si>
    <t>≥12</t>
  </si>
  <si>
    <t>e) Corriente mínima de operación</t>
  </si>
  <si>
    <t>&gt;20</t>
  </si>
  <si>
    <t>Combinaciones</t>
  </si>
  <si>
    <r>
      <t>&gt;2e</t>
    </r>
    <r>
      <rPr>
        <vertAlign val="superscript"/>
        <sz val="11"/>
        <rFont val="Arial"/>
        <family val="2"/>
      </rPr>
      <t>4</t>
    </r>
    <r>
      <rPr>
        <sz val="11"/>
        <rFont val="Arial"/>
        <family val="2"/>
      </rPr>
      <t xml:space="preserve"> </t>
    </r>
  </si>
  <si>
    <t>&lt;=10</t>
  </si>
  <si>
    <r>
      <t>&lt;=10</t>
    </r>
    <r>
      <rPr>
        <vertAlign val="superscript"/>
        <sz val="11"/>
        <rFont val="Arial"/>
        <family val="2"/>
      </rPr>
      <t>-4</t>
    </r>
  </si>
  <si>
    <r>
      <t>&lt;=10</t>
    </r>
    <r>
      <rPr>
        <vertAlign val="superscript"/>
        <sz val="11"/>
        <rFont val="Arial"/>
        <family val="2"/>
      </rPr>
      <t>-6</t>
    </r>
  </si>
  <si>
    <t>&gt;1500</t>
  </si>
  <si>
    <t>Sincronización reloj tiempo real</t>
  </si>
  <si>
    <t>IRIG-B 
SNTP</t>
  </si>
  <si>
    <t>Número mínimo de señales</t>
  </si>
  <si>
    <t>Señales independientes en transmisión</t>
  </si>
  <si>
    <t>Señales independientes en recepción</t>
  </si>
  <si>
    <t>Contactos libres de potencial para repetición de envíos y recibos</t>
  </si>
  <si>
    <t>Despliegue de control para equipos maniobrable independiente al despliegue de monitoreo.</t>
  </si>
  <si>
    <t>Despliegue de control para equipos maniobrable en el mismo despliegue de monitoreo.</t>
  </si>
  <si>
    <t>Programación de enclavamientos por usuario incluida según estructura de la norma (Verificación dinámica en tiempo real)</t>
  </si>
  <si>
    <t>Visualización dinámica de lógicas programadas (On line en tiempo real)</t>
  </si>
  <si>
    <t>Confirmación de tiempo de espera para ejecución de comandos</t>
  </si>
  <si>
    <t>Tiempo configurable entre 1s y 30s para confirmación de ejecución de comandos, en pasos de 1s</t>
  </si>
  <si>
    <t>Tiempo configurable entre 1s y 60s para confirmación de ejecución de comandos, en pasos de 1s</t>
  </si>
  <si>
    <t>Mas de 3 slot de módulos de expansión</t>
  </si>
  <si>
    <t>Mínimo 3 slots para módulos de expansión</t>
  </si>
  <si>
    <t>Capacidad de almacenamiento Buffer menor a 100 eventos</t>
  </si>
  <si>
    <t>Capacidad de almacenamiento Buffer mayor o igual a 300 eventos</t>
  </si>
  <si>
    <t>Capacidad de almacenamiento Buffer mayor o igual a 100 eventos</t>
  </si>
  <si>
    <t>Error &lt;= 1% (Incluido algoritmo con localización asistida por extremo remoto directamente en el relé)</t>
  </si>
  <si>
    <t>Un único software para gestión y configuración de todos los servicios de los multiplexores</t>
  </si>
  <si>
    <t>Mas de un software ára configuración  y gestión de algún servicio</t>
  </si>
  <si>
    <t xml:space="preserve">e) Fuente de alimentación redundante </t>
  </si>
  <si>
    <t>GPS de sincronización para la red</t>
  </si>
  <si>
    <t xml:space="preserve"> Wander / Jitter: </t>
  </si>
  <si>
    <t>G703
C37,94</t>
  </si>
  <si>
    <t>Pais de Origen</t>
  </si>
  <si>
    <t>Totalmente modular – módulos insertables En caliente</t>
  </si>
  <si>
    <t>Normas de fabricación</t>
  </si>
  <si>
    <t>IEC 60051</t>
  </si>
  <si>
    <t>Norma de aseguramiento de la calidad</t>
  </si>
  <si>
    <t>Tamaño</t>
  </si>
  <si>
    <t>96 x 96</t>
  </si>
  <si>
    <t>Escala amperímetros</t>
  </si>
  <si>
    <t>0-150</t>
  </si>
  <si>
    <t>Escala voltímetros</t>
  </si>
  <si>
    <t>0-250</t>
  </si>
  <si>
    <t>1,5</t>
  </si>
  <si>
    <t>Ángulo de la escala</t>
  </si>
  <si>
    <t>Vidrio antirreflectivo</t>
  </si>
  <si>
    <t>Color carátula</t>
  </si>
  <si>
    <t>Margen de ajuste de tensión</t>
  </si>
  <si>
    <t>Margen de temporización</t>
  </si>
  <si>
    <t>0-10</t>
  </si>
  <si>
    <t>IEC 61643-11</t>
  </si>
  <si>
    <t>Clase (según IEC-61643-1)</t>
  </si>
  <si>
    <t>Voltaje nominal del circuito a proteger</t>
  </si>
  <si>
    <t>208/120</t>
  </si>
  <si>
    <t>Tensión máxima continua de operación</t>
  </si>
  <si>
    <t>Tensión de corte (clamping)</t>
  </si>
  <si>
    <t>Tipo de protección</t>
  </si>
  <si>
    <t>Modo común</t>
  </si>
  <si>
    <t>Nivel básico al Impulso BIL</t>
  </si>
  <si>
    <t>Nivel de protección</t>
  </si>
  <si>
    <t>Tiempo de respuesta</t>
  </si>
  <si>
    <t>ηs</t>
  </si>
  <si>
    <t>Máxima disipación de energía frente de onda 10/350 µs</t>
  </si>
  <si>
    <t>Máxima disipación de energía frente de onda 8/20 µs</t>
  </si>
  <si>
    <t>IEC 61869</t>
  </si>
  <si>
    <t>Tensión mas elevada para el material (Um)</t>
  </si>
  <si>
    <t>Tensión asignada (Ur)</t>
  </si>
  <si>
    <t>≥ 600</t>
  </si>
  <si>
    <t>Tensión asignada coportada al impulso tipo rayo (Up)</t>
  </si>
  <si>
    <t>≥ 3</t>
  </si>
  <si>
    <t>Frecuencia asignada (fr)</t>
  </si>
  <si>
    <t>Corriente primaria asignada (Ipn)</t>
  </si>
  <si>
    <t>≥ 100</t>
  </si>
  <si>
    <t>Corriente secundaria asignada (Isn)</t>
  </si>
  <si>
    <t>Corriente de corto circuito térmica asignada (Ith)</t>
  </si>
  <si>
    <t>kA</t>
  </si>
  <si>
    <t>≥ 15</t>
  </si>
  <si>
    <t>Corriente dinámica asignada (Idyn)</t>
  </si>
  <si>
    <t>Características transformadores  para medida</t>
  </si>
  <si>
    <t>a) Relación de transformación asignada</t>
  </si>
  <si>
    <t>b) Clase de precisión</t>
  </si>
  <si>
    <t>0,5</t>
  </si>
  <si>
    <t>c) Carga de precisión</t>
  </si>
  <si>
    <t>d) Resistencia del devanado secundario a 75ºC</t>
  </si>
  <si>
    <t>Ohm</t>
  </si>
  <si>
    <t>Características transformadores  para indicación</t>
  </si>
  <si>
    <t>DATOS SALIDA</t>
  </si>
  <si>
    <t>Tensión de salida nominal</t>
  </si>
  <si>
    <t>Corriente de salida nominal</t>
  </si>
  <si>
    <t>Acc</t>
  </si>
  <si>
    <t>Capacidad de cada uno de los módulos</t>
  </si>
  <si>
    <t>Cantidad de módulos para la corriente nominal</t>
  </si>
  <si>
    <t>Regulación de la tensión de salida</t>
  </si>
  <si>
    <t>Regulación de la corriente de salida</t>
  </si>
  <si>
    <t>Rango de ajuste de la tensión de carga en flotación (V/celda)</t>
  </si>
  <si>
    <t>Vcc @ ºC</t>
  </si>
  <si>
    <t>Rango de ajuste de la tensión de carga de igualación (V/celda)</t>
  </si>
  <si>
    <t>Sobrecarga máxima permanente</t>
  </si>
  <si>
    <t>%In</t>
  </si>
  <si>
    <t>Rizado máximo pico a pico de la tensión de salida a carga nominal , sin las baterías conectadas</t>
  </si>
  <si>
    <t>&lt;=0,5</t>
  </si>
  <si>
    <t>Rizado máximo pico a pico de la corriente de salida a carga nominal con las baterías conectadas</t>
  </si>
  <si>
    <t>Corriente de corto circuito aportado por el cargador</t>
  </si>
  <si>
    <t>Limitación de corriente a la salida</t>
  </si>
  <si>
    <t>DATOS ENTRADA</t>
  </si>
  <si>
    <t>Vca</t>
  </si>
  <si>
    <t>Tolerancia de variación de la tensión de entrada</t>
  </si>
  <si>
    <t>&gt;= 10</t>
  </si>
  <si>
    <t>Frecuencia nominal</t>
  </si>
  <si>
    <t>Tolerancia de variación de la frecuencia de entrada</t>
  </si>
  <si>
    <t>&gt;=5</t>
  </si>
  <si>
    <t>Factor de potencia cuando el cargador esté entre el 50% y 100% de carga</t>
  </si>
  <si>
    <t>&gt;= 0,99</t>
  </si>
  <si>
    <t>Eficiencia</t>
  </si>
  <si>
    <t>&gt;= 90</t>
  </si>
  <si>
    <t>Distorsión armónica total de corriente (THD) máxima a carga nominal</t>
  </si>
  <si>
    <t>&lt;=5</t>
  </si>
  <si>
    <t>Corriente de consumo a la entrada con carga nominal</t>
  </si>
  <si>
    <t>Posee configuracion redundante N+1</t>
  </si>
  <si>
    <t>Puerto de comunicaciones  TCP/IP para gestión remota</t>
  </si>
  <si>
    <t>Panel de operación local</t>
  </si>
  <si>
    <t>Puerto de acceso frontal para gestión</t>
  </si>
  <si>
    <t>Registro cronológico de eventos del cargador y del banco de baterías</t>
  </si>
  <si>
    <t>Nivel de ruido audible máximo a 1 metro de distancia</t>
  </si>
  <si>
    <t>&lt;=60</t>
  </si>
  <si>
    <t>Número de módulos de contraceldas</t>
  </si>
  <si>
    <t>Un</t>
  </si>
  <si>
    <t>Tensión por cada módulo de contraceldas.</t>
  </si>
  <si>
    <t>Proteccion mediante varistores y fusibles a la entrada de CA</t>
  </si>
  <si>
    <t>Protecciones</t>
  </si>
  <si>
    <t>a)  Sobrecorriente a la salida</t>
  </si>
  <si>
    <t>b)   Limitación de corriente a la salida</t>
  </si>
  <si>
    <t>c)  Sobretensión a la salida</t>
  </si>
  <si>
    <t>d)  Sobretensión a la entrada</t>
  </si>
  <si>
    <t>e)   Baja tensión a la entrada</t>
  </si>
  <si>
    <t>f)   Sobretemperatura</t>
  </si>
  <si>
    <t>g)  Tensión inversa a la salida</t>
  </si>
  <si>
    <t>h)  Falla a tierra</t>
  </si>
  <si>
    <t>Supervisión e indicación local y remota</t>
  </si>
  <si>
    <t>a)  Medidas análogas:</t>
  </si>
  <si>
    <t>Tensión de salida</t>
  </si>
  <si>
    <t>Corriente de salida</t>
  </si>
  <si>
    <t>Corriente de las baterías</t>
  </si>
  <si>
    <t>Corriente de la carga</t>
  </si>
  <si>
    <t>Temperatura del cargador</t>
  </si>
  <si>
    <t>Temperatura de las baterías</t>
  </si>
  <si>
    <t>b)  Alarmas:</t>
  </si>
  <si>
    <t>Fusible de carga abierto</t>
  </si>
  <si>
    <t>Fusible de baterías abierto</t>
  </si>
  <si>
    <t>Alarma y desconexión por baja tensión de salida (Dos niveles)</t>
  </si>
  <si>
    <t>Alarma y Desconexión por alta tensión de salida (Dos niveles)</t>
  </si>
  <si>
    <t>Falla a tierra</t>
  </si>
  <si>
    <t>Falla en la alimentación de entrada de corriente alterna</t>
  </si>
  <si>
    <t>Alta temperatura cargador</t>
  </si>
  <si>
    <t>Alta temperatura baterías</t>
  </si>
  <si>
    <t>Falla internas cargador</t>
  </si>
  <si>
    <t>Estados de carga en flotación, carga normal</t>
  </si>
  <si>
    <t>Software de gestión</t>
  </si>
  <si>
    <t>Prueba automática y manual del banco de baterías</t>
  </si>
  <si>
    <t>Temperatura de operación</t>
  </si>
  <si>
    <t>Ampliación del cargador disponible y alambrada</t>
  </si>
  <si>
    <t>Peso del cargador</t>
  </si>
  <si>
    <t xml:space="preserve">IEC 60896-21 </t>
  </si>
  <si>
    <t>Tensión asignada del banco</t>
  </si>
  <si>
    <t>Capacidad en Ah</t>
  </si>
  <si>
    <t>Ah</t>
  </si>
  <si>
    <t>Tipo de Batería</t>
  </si>
  <si>
    <t>VRLA</t>
  </si>
  <si>
    <t>Número de celdas de 2 Vcc</t>
  </si>
  <si>
    <t>Características eléctricas de las celdas a 25°C</t>
  </si>
  <si>
    <t>a)  Corriente de descarga de 10 horas</t>
  </si>
  <si>
    <t>b)  Tensión por celda al final de la descarga de 10 horas</t>
  </si>
  <si>
    <t>V/celda</t>
  </si>
  <si>
    <t>&lt;=1,77</t>
  </si>
  <si>
    <t>c)  Tensión por celda en carga flotante</t>
  </si>
  <si>
    <t>2,3</t>
  </si>
  <si>
    <t>Rango de temperatura de operación</t>
  </si>
  <si>
    <t>Resistencia interna por celda a 75 °C</t>
  </si>
  <si>
    <t>Construcción de las celdas</t>
  </si>
  <si>
    <t>Material de las placas</t>
  </si>
  <si>
    <t>Plomo</t>
  </si>
  <si>
    <t>Electrolito</t>
  </si>
  <si>
    <t>a)   Tipo de electrolito</t>
  </si>
  <si>
    <t>b)  Cantidad de electrolito por celda</t>
  </si>
  <si>
    <t>l</t>
  </si>
  <si>
    <t>c)  Gravedad específica del electrolito a 25 °C</t>
  </si>
  <si>
    <t>g/cm3</t>
  </si>
  <si>
    <t>Dimensiones de cada celda</t>
  </si>
  <si>
    <t>a)  Alto</t>
  </si>
  <si>
    <t>b)  Ancho</t>
  </si>
  <si>
    <t>c)  Profundidad</t>
  </si>
  <si>
    <t>Masa de cada celda</t>
  </si>
  <si>
    <t>Vida Útil Grantizada</t>
  </si>
  <si>
    <t>Soporte</t>
  </si>
  <si>
    <t>a)  Fabricante</t>
  </si>
  <si>
    <t>b)  Material</t>
  </si>
  <si>
    <t>c)  Dimensiones</t>
  </si>
  <si>
    <t>INSTRUMENTACIÓN</t>
  </si>
  <si>
    <t>J/Ω</t>
  </si>
  <si>
    <t>Fondo blanco 
letras negras</t>
  </si>
  <si>
    <t>DESCARGADOR DE SOBRE TENSIONES</t>
  </si>
  <si>
    <t>CARGADOR DE BATERÍAS MODULARES</t>
  </si>
  <si>
    <t>TRANSFORMADOR DE CORRIENTE</t>
  </si>
  <si>
    <t>Características de transformación</t>
  </si>
  <si>
    <t>100/1</t>
  </si>
  <si>
    <t>Estructura</t>
  </si>
  <si>
    <t>Aislante</t>
  </si>
  <si>
    <t>Ancho</t>
  </si>
  <si>
    <t>Alto</t>
  </si>
  <si>
    <t>Profundidad</t>
  </si>
  <si>
    <t>Indicr</t>
  </si>
  <si>
    <t>Interruptores de entrada y salida con contactos de señalización de 
posición y disparo (especificados para 250 Vcc)</t>
  </si>
  <si>
    <t>&gt;15</t>
  </si>
  <si>
    <t>BANCOS DE BATERÍAS PLOMO ÁCIDO TIPO VRLA (SELLADAS TIPO GEL)</t>
  </si>
  <si>
    <t>Tipo de montaje</t>
  </si>
  <si>
    <t>Vertical</t>
  </si>
  <si>
    <t>a) Caseta de relés</t>
  </si>
  <si>
    <t>a) Edificio de control</t>
  </si>
  <si>
    <t>a) Casetas de relés</t>
  </si>
  <si>
    <t>b) Edificio de Control</t>
  </si>
  <si>
    <t>Propio del relé</t>
  </si>
  <si>
    <t>e) Disparo monopolar y/o tripolar configurable</t>
  </si>
  <si>
    <t>g) Disparo monopolar y/o tripolar configurable</t>
  </si>
  <si>
    <t>h) Ajuste por pasos</t>
  </si>
  <si>
    <t xml:space="preserve">d) Polarización seleccionable </t>
  </si>
  <si>
    <r>
      <t>I</t>
    </r>
    <r>
      <rPr>
        <vertAlign val="subscript"/>
        <sz val="11"/>
        <rFont val="Arial"/>
        <family val="2"/>
      </rPr>
      <t>2</t>
    </r>
    <r>
      <rPr>
        <sz val="11"/>
        <rFont val="Arial"/>
        <family val="2"/>
      </rPr>
      <t>, I</t>
    </r>
    <r>
      <rPr>
        <vertAlign val="subscript"/>
        <sz val="11"/>
        <rFont val="Arial"/>
        <family val="2"/>
      </rPr>
      <t xml:space="preserve">0
 </t>
    </r>
    <r>
      <rPr>
        <sz val="11"/>
        <rFont val="Arial"/>
        <family val="2"/>
      </rPr>
      <t>V</t>
    </r>
    <r>
      <rPr>
        <vertAlign val="subscript"/>
        <sz val="11"/>
        <rFont val="Arial"/>
        <family val="2"/>
      </rPr>
      <t>2</t>
    </r>
    <r>
      <rPr>
        <sz val="11"/>
        <rFont val="Arial"/>
        <family val="2"/>
      </rPr>
      <t xml:space="preserve"> , V</t>
    </r>
    <r>
      <rPr>
        <vertAlign val="subscript"/>
        <sz val="11"/>
        <rFont val="Arial"/>
        <family val="2"/>
      </rPr>
      <t>0</t>
    </r>
  </si>
  <si>
    <t>c)  Operación seleccionable por posición del interruptor y/o corriente</t>
  </si>
  <si>
    <t>FUNCIÓN FALLA INTERRUPTOR</t>
  </si>
  <si>
    <t>FORMULARIO 11 B - CUMPLIMIENTO TÉCNICO DE LA SOLUCIÓN PROPUESTA</t>
  </si>
  <si>
    <t>FORMULARIO 11A - GABINETES</t>
  </si>
  <si>
    <t>FORMULARIO 11A - SISTEMA DE CONTROL DE SUBESTACIÓN.</t>
  </si>
  <si>
    <t>FORMULARIO 11A - PROTECCIONES</t>
  </si>
  <si>
    <t>FORMULARIO 11A -SERVICIOS AUXILIARES</t>
  </si>
  <si>
    <t xml:space="preserve">FORMULARIO 11A- EQUIPO DE TELEPROTECCIÓN </t>
  </si>
  <si>
    <t>FORMULARIO 11A -  MULTIPLEXORES</t>
  </si>
  <si>
    <t>FORMULARIO 11A -  Telefonia IP</t>
  </si>
  <si>
    <t>PROTECCION, CONTROL, MEDIDA Y COMUNICACIONES</t>
  </si>
  <si>
    <t xml:space="preserve"> Servicios IP </t>
  </si>
  <si>
    <t>Categoría</t>
  </si>
  <si>
    <t>Área de Instalación</t>
  </si>
  <si>
    <t>Pan</t>
  </si>
  <si>
    <t>Tilt</t>
  </si>
  <si>
    <t>Sensor de Imagen</t>
  </si>
  <si>
    <t>1/4" CMOS</t>
  </si>
  <si>
    <t>Lente</t>
  </si>
  <si>
    <t>Exploración de video</t>
  </si>
  <si>
    <t>Progresiva</t>
  </si>
  <si>
    <t>Ángulo Visión Horizontal</t>
  </si>
  <si>
    <t>Zoom Óptico</t>
  </si>
  <si>
    <t>Zoom Digital</t>
  </si>
  <si>
    <t>Compresión de Video</t>
  </si>
  <si>
    <t>H.264
Motion JPEG</t>
  </si>
  <si>
    <t>Estabilización de Imagen</t>
  </si>
  <si>
    <t>Mínima Iluminación (Lux)</t>
  </si>
  <si>
    <t>Carcasa</t>
  </si>
  <si>
    <t>Accesorios</t>
  </si>
  <si>
    <t>Alimentación</t>
  </si>
  <si>
    <t xml:space="preserve"> -5 a +55 °C </t>
  </si>
  <si>
    <t>Humedad relativa</t>
  </si>
  <si>
    <t>5 a 95% (no condensante)</t>
  </si>
  <si>
    <t>Video Inteligente</t>
  </si>
  <si>
    <t>Funcionalidades de Red</t>
  </si>
  <si>
    <t>Cifrado HTTPS, Password Multinivel, filtrado de direcciones IP, IPv4 e IPv6.</t>
  </si>
  <si>
    <t>Funciones Especiales</t>
  </si>
  <si>
    <t>Interoperabilidad</t>
  </si>
  <si>
    <t>Para uso en Exterior</t>
  </si>
  <si>
    <t>Noche y Día</t>
  </si>
  <si>
    <t>Automático</t>
  </si>
  <si>
    <t>Montaje en Poste</t>
  </si>
  <si>
    <t>CÁMARA PTZ PARA EXTERIOR - PATIO DE SUBESTACIÓN</t>
  </si>
  <si>
    <t>Cámara PTZ</t>
  </si>
  <si>
    <t>360°</t>
  </si>
  <si>
    <t>180°</t>
  </si>
  <si>
    <t>3.6 - 104.4 mm / F 1.43
Auto iris y auto foco</t>
  </si>
  <si>
    <t>53.1° - 2.0°</t>
  </si>
  <si>
    <t>16x</t>
  </si>
  <si>
    <t>12x</t>
  </si>
  <si>
    <t>Estabilización electrónica de Imagen.</t>
  </si>
  <si>
    <t>1 (Color)
0.1 (B/W)</t>
  </si>
  <si>
    <t>Para uso exterior, IP 66 y Nema 4X</t>
  </si>
  <si>
    <t>High Power over Ethernet IEEE 802.3at</t>
  </si>
  <si>
    <t>Sensor de Movimiento</t>
  </si>
  <si>
    <t>Wide Dinamic Range (WDR)</t>
  </si>
  <si>
    <t>Cantidad - CEMPRO</t>
  </si>
  <si>
    <t>ECI TELECOM</t>
  </si>
  <si>
    <t>BG-64</t>
  </si>
  <si>
    <t>6(1310NM) / 1 (850nm 500m)</t>
  </si>
  <si>
    <t>e) Interfaz de comunicación espalda-espalda (principal)</t>
  </si>
  <si>
    <t>f) Interfaz de comunicación C37.94 (respaldo)</t>
  </si>
  <si>
    <t>SWITCHES RED DATOS ADMINISTRABLES (Este formulario debe ser diligenciado para cada tipo o referencia de switch)</t>
  </si>
  <si>
    <t>LC</t>
  </si>
  <si>
    <t>Interfaz digital DEL</t>
  </si>
  <si>
    <t>G703.6 Asym. 75 OHM. BNC.</t>
  </si>
  <si>
    <t>ISRAEL</t>
  </si>
  <si>
    <t>Si, externa.</t>
  </si>
  <si>
    <t>Se tomará de la red de sincronismo existente.</t>
  </si>
  <si>
    <t>ECI</t>
  </si>
  <si>
    <t>MODULO PDH COMPATIBLE CON BG64</t>
  </si>
  <si>
    <t>Especificación ONVIF para garantizar interoperabilidad entre productos de seguridad basados en IP}</t>
  </si>
  <si>
    <t>1280x1024</t>
  </si>
  <si>
    <t>Incluir accesorios de montaje y conectorización, incluidos los accesorios necesarios si la conexión excede 85 metros.</t>
  </si>
  <si>
    <t>switch PoE</t>
  </si>
  <si>
    <r>
      <rPr>
        <b/>
        <u/>
        <sz val="12"/>
        <rFont val="Arial"/>
        <family val="2"/>
      </rPr>
      <t>FORMULARIO 11</t>
    </r>
    <r>
      <rPr>
        <b/>
        <sz val="12"/>
        <rFont val="Arial"/>
        <family val="2"/>
      </rPr>
      <t>: CARACTERÍSTICAS TÉCNICAS GARANTIZADAS SISTEMA DE CONTROL,
PROTECCIÓN, MEDIDA Y COMUNICACIONES, SUBESTACIONES</t>
    </r>
  </si>
  <si>
    <t>2200x800x800</t>
  </si>
  <si>
    <t>Rack abatible</t>
  </si>
  <si>
    <t>Puerta con visor de vidrio templado</t>
  </si>
  <si>
    <t>IEC 60687
IEC 60688 
IEC 62053-22
NCC-14</t>
  </si>
  <si>
    <t>FORMULARIO 11A - MEDIDORES DE ENERGÍA MULTIFUNCIONALES</t>
  </si>
  <si>
    <t>3 fases 4H (V)
3 fases 4H (I)</t>
  </si>
  <si>
    <t>Eléctrico RJ45</t>
  </si>
  <si>
    <t>RX1500</t>
  </si>
  <si>
    <t>RSG2100, RS910, RS900</t>
  </si>
  <si>
    <t>Ethernet</t>
  </si>
  <si>
    <t>1 ****</t>
  </si>
  <si>
    <t>**** La fibra optica a instalar entre edificio y/o casetas deberá disponer por cada conexión de un par de reserva conectorizada.</t>
  </si>
  <si>
    <t>PROTECCIÓN DIFERENCIAL DE TRANSFORMADOR</t>
  </si>
  <si>
    <t xml:space="preserve">FUNCIÓN FALLA INTERRUPTOR </t>
  </si>
  <si>
    <t>RELÉ DE FALLA INTERRUPTOR, RECIERRE Y VERIFICACIÓN DE SINCRONISMO PARA EL CORTE CENTRAL</t>
  </si>
  <si>
    <r>
      <t>FUNCIÓN RECIERRE</t>
    </r>
    <r>
      <rPr>
        <b/>
        <sz val="9"/>
        <rFont val="Arial"/>
        <family val="2"/>
      </rPr>
      <t/>
    </r>
  </si>
  <si>
    <t>≥2</t>
  </si>
  <si>
    <t>RELÉ DE MANDO SINCRONIZADO</t>
  </si>
  <si>
    <t>220/127</t>
  </si>
  <si>
    <t>Alta frecuencia</t>
  </si>
  <si>
    <t>IEC 60950-1
IEC 61000-6</t>
  </si>
  <si>
    <t>Gel</t>
  </si>
  <si>
    <t>RELÉ DE BAJA/SOBRE TENSIÓN (CC)</t>
  </si>
  <si>
    <t>40-120</t>
  </si>
  <si>
    <t>Compatibilidad con equipos ECI BG XX (Transporte y servicios)</t>
  </si>
  <si>
    <t>Para cualquier velocidad</t>
  </si>
  <si>
    <t>High Power over Ethernet IEEE 802.3at, y alimentación externa 24VAC</t>
  </si>
  <si>
    <t>II. Especificaciones Camaras Tipo Domo</t>
  </si>
  <si>
    <t>I. Especificaciones Camaras tipo PTZ</t>
  </si>
  <si>
    <t>IV. Especificaciones Telefonía IP</t>
  </si>
  <si>
    <t>Cámara tipo domo</t>
  </si>
  <si>
    <t>N/A</t>
  </si>
  <si>
    <t>90°</t>
  </si>
  <si>
    <t>0.2 (Color)
0.02 (B/W)</t>
  </si>
  <si>
    <t>En techo</t>
  </si>
  <si>
    <t>High Power Over Ethernet IEEE 802.3af, y alimentación externa 24VAC</t>
  </si>
  <si>
    <t>IPv4/v6, TCP/IP, UDP Unicast / Multicast, RTP, RTSP, HTTP, HTTPS, ICMP,
FTP, SMTP, DHCP, PPPoE, UPnP, IGMP, SNMP, QoS, ONVIF, 802.1X</t>
  </si>
  <si>
    <t>Especificación ONVIF para garantizar interoperabilidad entre productos de seguridad basados en IP</t>
  </si>
  <si>
    <t>SERVIDOR DE VIDEO VIGILANCIA</t>
  </si>
  <si>
    <t>Montaje en rack, dentro de casera de control</t>
  </si>
  <si>
    <t>Incluir RACK y accesorios para montaje en el mismo.</t>
  </si>
  <si>
    <t>Doble fuente de alimentación, 125VCC.</t>
  </si>
  <si>
    <t>Sistema Operativo</t>
  </si>
  <si>
    <t>Minimo Windows Server 2008 R2</t>
  </si>
  <si>
    <t>Softare administrador CCTV.</t>
  </si>
  <si>
    <t>16GBytes. DDR3 o superior.</t>
  </si>
  <si>
    <t>Procesador</t>
  </si>
  <si>
    <t>Intel® Xeon® Processor E7-4830 v3 
(30M Cache, 2.10 GHz)</t>
  </si>
  <si>
    <t>Disco Duro</t>
  </si>
  <si>
    <t>2 TBytes.</t>
  </si>
  <si>
    <t>CÁMARA DOMO PARA INTERIOR</t>
  </si>
  <si>
    <t>III. Especificaciones Servidor video vigilancia y Consola</t>
  </si>
  <si>
    <t>Consola de Video Vigilancia</t>
  </si>
  <si>
    <t>Por definir</t>
  </si>
  <si>
    <t>120VAC.</t>
  </si>
  <si>
    <t>Windows2007 minimo</t>
  </si>
  <si>
    <t>IPv4/v6, TCP/IP.</t>
  </si>
  <si>
    <t>Software de Consola para CCTV</t>
  </si>
  <si>
    <t>8GBytes. DDR3 o superior.</t>
  </si>
  <si>
    <t>I7</t>
  </si>
  <si>
    <t>500 GBytes.</t>
  </si>
  <si>
    <t xml:space="preserve">TELÉFONOS IP INALÁMBRICOS - SUBESTACIONES </t>
  </si>
  <si>
    <t>a1) Corriente asignada</t>
  </si>
  <si>
    <t>INDICAR</t>
  </si>
  <si>
    <t xml:space="preserve">a1) Corriente asignada </t>
  </si>
  <si>
    <t xml:space="preserve">Cantidad para campo 69 kV </t>
  </si>
  <si>
    <t xml:space="preserve">Cantidad para campo 230 kV </t>
  </si>
  <si>
    <t>Cantidad - Caseta</t>
  </si>
  <si>
    <t>Cantidad - Edificio de control</t>
  </si>
  <si>
    <r>
      <rPr>
        <b/>
        <u/>
        <sz val="12"/>
        <rFont val="Arial"/>
        <family val="2"/>
      </rPr>
      <t>FORMULARIO 11</t>
    </r>
    <r>
      <rPr>
        <b/>
        <sz val="12"/>
        <rFont val="Arial"/>
        <family val="2"/>
      </rPr>
      <t>: CARACTERÍSTICAS TÉCNICAS GARANTIZADAS SISTEMA DE CONTROL,
PROTECCIÓN, MEDIDA Y COMUNICACIONES</t>
    </r>
  </si>
  <si>
    <t xml:space="preserve">CUMPLE CON REQUERIMIENTO TECNICO </t>
  </si>
  <si>
    <t>*** La cantidad de entradas, salidas y modulos análogos debe estar acorde con el documento ANEXO 3A Especificaciones técnicas control, protección, medida y comunicación.</t>
  </si>
  <si>
    <t>* El medidor (marca,  modelo y presición) debe estar homologado por el AMM</t>
  </si>
  <si>
    <t xml:space="preserve">a) Corriente asignada </t>
  </si>
  <si>
    <t>SOFTWARE (Considerar lo indicado en el documento ANEXO 3A Especificaciones técnicas control, protección, medida y comunicación)</t>
  </si>
  <si>
    <t xml:space="preserve">Tensión de entrada nominal (3 fases, 4 hilos) </t>
  </si>
  <si>
    <t xml:space="preserve">Teclado / mouse </t>
  </si>
  <si>
    <t>Según Anexo 3A</t>
  </si>
  <si>
    <t xml:space="preserve">
PROCESO COMPETITIVO ABIERTO N° PCA-004 -2019 - SUBESTACION CHIANTLA 230/69/13.8 kV 
SUMINISTRO DE EQUIPOS PARA PROTECCIÓN, CONTROL, MEDIDA, COMUNICACIONES</t>
  </si>
  <si>
    <t xml:space="preserve">
PROCESO COMPETITIVO ABIERTO N° PCA-004 -2019 -  SUBESTACION CHIANTLA 230/69/13.8 KV
SUMINISTRO DE EQUIPOS PARA PROTECCIÓN, CONTROL, MEDIDA, COMUNICACIONES</t>
  </si>
  <si>
    <t xml:space="preserve">
PROCESO COMPETITIVO ABIERTO N° PCA-004 -2019 -  SUBESTACION CHIANTLA 230/69/13.8 KV                                                                                                          SUMINISTRO DE EQUIPOS PARA PROTECCIÓN, CONTROL, MEDIDA, COMUNICACIONES</t>
  </si>
  <si>
    <t xml:space="preserve">
PROCESO COMPETITIVO ABIERTO N° PCA-004 -2019 - SUBESTACION CHIANTLA 230/69/13.8 KV
SUMINISTRO DE EQUIPOS PARA PROTECCIÓN, CONTROL, MEDIDA, COMUNICACIONES</t>
  </si>
  <si>
    <t xml:space="preserve">
PROCESO COMPETITIVO ABIERTO N° PCA-004 -2019 - SUBESTACION CHIANTLA 230/69/13.8 KVSUMINISTRO DE EQUIPOS PARA PROTECCIÓN, CONTROL, MEDIDA, COMUNICACIONES</t>
  </si>
  <si>
    <t xml:space="preserve">
PROCESO COMPETITIVO ABIERTO N° PCA-004 -2019 - CHIANTLA 230/69/13.8 KV
SUMINISTRO DE EQUIPOS PARA PROTECCIÓN, CONTROL, MEDIDA, COMUNICACIONES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</si>
</sst>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quot;$&quot;#,##0_);\(&quot;$&quot;#,##0\)"/>
    <numFmt numFmtId="166" formatCode="mmmm\ d\,\ yyyy"/>
    <numFmt numFmtId="167" formatCode="_-[$€-2]* #,##0.00_-;\-[$€-2]* #,##0.00_-;_-[$€-2]* &quot;-&quot;??_-"/>
    <numFmt numFmtId="168" formatCode="_ * #,##0.00_ ;_ * \-#,##0.00_ ;_ * &quot;-&quot;??_ ;_ @_ "/>
  </numFmts>
  <fonts count="87">
    <font>
      <sz val="10"/>
      <name val="Arial"/>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sz val="12"/>
      <name val="Arial"/>
      <family val="2"/>
    </font>
    <font>
      <sz val="11"/>
      <name val="Arial"/>
      <family val="2"/>
    </font>
    <font>
      <b/>
      <sz val="11"/>
      <name val="Arial"/>
      <family val="2"/>
    </font>
    <font>
      <sz val="10"/>
      <name val="Arial"/>
      <family val="2"/>
    </font>
    <font>
      <sz val="14"/>
      <name val="Arial"/>
      <family val="2"/>
    </font>
    <font>
      <b/>
      <sz val="16"/>
      <color indexed="8"/>
      <name val="Arial"/>
      <family val="2"/>
    </font>
    <font>
      <sz val="9"/>
      <name val="Arial"/>
      <family val="2"/>
    </font>
    <font>
      <sz val="8"/>
      <name val="Arial"/>
      <family val="2"/>
    </font>
    <font>
      <sz val="12"/>
      <name val="Arial"/>
      <family val="2"/>
    </font>
    <font>
      <sz val="10"/>
      <color indexed="8"/>
      <name val="MS Sans Serif"/>
      <family val="2"/>
    </font>
    <font>
      <sz val="11"/>
      <color indexed="8"/>
      <name val="Calibri"/>
      <family val="2"/>
    </font>
    <font>
      <sz val="11"/>
      <color indexed="9"/>
      <name val="Calibri"/>
      <family val="2"/>
    </font>
    <font>
      <sz val="11"/>
      <color indexed="20"/>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i/>
      <sz val="8"/>
      <name val="Arial"/>
      <family val="2"/>
    </font>
    <font>
      <b/>
      <sz val="11"/>
      <color indexed="56"/>
      <name val="Calibri"/>
      <family val="2"/>
    </font>
    <font>
      <sz val="11"/>
      <color indexed="62"/>
      <name val="Calibri"/>
      <family val="2"/>
    </font>
    <font>
      <sz val="10"/>
      <color indexed="8"/>
      <name val="Arial"/>
      <family val="2"/>
    </font>
    <font>
      <sz val="10"/>
      <name val="Times New Roman"/>
      <family val="1"/>
    </font>
    <font>
      <i/>
      <sz val="11"/>
      <color indexed="23"/>
      <name val="Calibri"/>
      <family val="2"/>
    </font>
    <font>
      <b/>
      <i/>
      <sz val="7"/>
      <name val="Arial"/>
      <family val="2"/>
    </font>
    <font>
      <b/>
      <sz val="18"/>
      <name val="Arial"/>
      <family val="2"/>
    </font>
    <font>
      <b/>
      <sz val="18"/>
      <color indexed="24"/>
      <name val="Arial"/>
      <family val="2"/>
    </font>
    <font>
      <b/>
      <sz val="12"/>
      <color indexed="24"/>
      <name val="Arial"/>
      <family val="2"/>
    </font>
    <font>
      <sz val="11"/>
      <color indexed="60"/>
      <name val="Calibri"/>
      <family val="2"/>
    </font>
    <font>
      <b/>
      <sz val="11"/>
      <color indexed="63"/>
      <name val="Calibri"/>
      <family val="2"/>
    </font>
    <font>
      <sz val="11"/>
      <color indexed="10"/>
      <name val="Calibri"/>
      <family val="2"/>
    </font>
    <font>
      <b/>
      <sz val="8"/>
      <name val="Arial"/>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sz val="11"/>
      <color indexed="8"/>
      <name val="Arial"/>
      <family val="2"/>
    </font>
    <font>
      <sz val="8"/>
      <color indexed="8"/>
      <name val="Arial"/>
      <family val="2"/>
    </font>
    <font>
      <b/>
      <sz val="8"/>
      <color indexed="8"/>
      <name val="Arial"/>
      <family val="2"/>
    </font>
    <font>
      <u/>
      <sz val="8.25"/>
      <color indexed="12"/>
      <name val="Arial"/>
      <family val="2"/>
    </font>
    <font>
      <u/>
      <sz val="11"/>
      <name val="Arial"/>
      <family val="2"/>
    </font>
    <font>
      <vertAlign val="superscript"/>
      <sz val="11"/>
      <name val="Arial"/>
      <family val="2"/>
    </font>
    <font>
      <vertAlign val="subscript"/>
      <sz val="11"/>
      <color indexed="8"/>
      <name val="Arial"/>
      <family val="2"/>
    </font>
    <font>
      <sz val="11"/>
      <color indexed="10"/>
      <name val="Arial"/>
      <family val="2"/>
    </font>
    <font>
      <u/>
      <sz val="7.5"/>
      <color indexed="36"/>
      <name val="Arial"/>
      <family val="2"/>
    </font>
    <font>
      <u/>
      <sz val="11"/>
      <color indexed="12"/>
      <name val="Arial"/>
      <family val="2"/>
    </font>
    <font>
      <sz val="11"/>
      <color theme="1"/>
      <name val="Calibri"/>
      <family val="2"/>
      <scheme val="minor"/>
    </font>
    <font>
      <sz val="11"/>
      <color theme="1" tint="0.499984740745262"/>
      <name val="Arial"/>
      <family val="2"/>
    </font>
    <font>
      <b/>
      <sz val="12"/>
      <color theme="1" tint="0.499984740745262"/>
      <name val="Arial"/>
      <family val="2"/>
    </font>
    <font>
      <sz val="14"/>
      <color theme="1" tint="0.499984740745262"/>
      <name val="Arial"/>
      <family val="2"/>
    </font>
    <font>
      <sz val="11"/>
      <color theme="1"/>
      <name val="Arial"/>
      <family val="2"/>
    </font>
    <font>
      <b/>
      <sz val="11"/>
      <color theme="1"/>
      <name val="Calibri"/>
      <family val="2"/>
      <scheme val="minor"/>
    </font>
    <font>
      <b/>
      <sz val="11"/>
      <color theme="1"/>
      <name val="Arial"/>
      <family val="2"/>
    </font>
    <font>
      <b/>
      <sz val="9"/>
      <color theme="1"/>
      <name val="Arial"/>
      <family val="2"/>
    </font>
    <font>
      <sz val="8"/>
      <color theme="1"/>
      <name val="Arial"/>
      <family val="2"/>
    </font>
    <font>
      <b/>
      <sz val="10"/>
      <color theme="1"/>
      <name val="Arial"/>
      <family val="2"/>
    </font>
    <font>
      <sz val="10"/>
      <color theme="1"/>
      <name val="Arial"/>
      <family val="2"/>
    </font>
    <font>
      <b/>
      <sz val="13"/>
      <color theme="1"/>
      <name val="Arial"/>
      <family val="2"/>
    </font>
    <font>
      <b/>
      <sz val="10"/>
      <color rgb="FF000000"/>
      <name val="Arial"/>
      <family val="2"/>
    </font>
    <font>
      <sz val="10"/>
      <color rgb="FF000000"/>
      <name val="Arial"/>
      <family val="2"/>
    </font>
    <font>
      <sz val="9"/>
      <color theme="1"/>
      <name val="Arial"/>
      <family val="2"/>
    </font>
    <font>
      <b/>
      <i/>
      <sz val="10"/>
      <color theme="1"/>
      <name val="Arial"/>
      <family val="2"/>
    </font>
    <font>
      <sz val="10"/>
      <color rgb="FF000000"/>
      <name val="Wingdings"/>
      <charset val="2"/>
    </font>
    <font>
      <sz val="7"/>
      <color rgb="FF000000"/>
      <name val="Times New Roman"/>
      <family val="1"/>
    </font>
    <font>
      <vertAlign val="superscript"/>
      <sz val="10"/>
      <color rgb="FF000000"/>
      <name val="Arial"/>
      <family val="2"/>
    </font>
    <font>
      <sz val="8"/>
      <color theme="1"/>
      <name val="Ariaol"/>
    </font>
    <font>
      <b/>
      <sz val="9"/>
      <name val="Arial"/>
      <family val="2"/>
    </font>
    <font>
      <sz val="11"/>
      <color rgb="FF000000"/>
      <name val="Calibri"/>
      <family val="2"/>
      <charset val="204"/>
    </font>
    <font>
      <sz val="11"/>
      <color rgb="FF000000"/>
      <name val="Arial"/>
      <family val="2"/>
    </font>
    <font>
      <vertAlign val="subscript"/>
      <sz val="11"/>
      <name val="Arial"/>
      <family val="2"/>
    </font>
    <font>
      <u/>
      <sz val="11"/>
      <color theme="1"/>
      <name val="Arial"/>
      <family val="2"/>
    </font>
    <font>
      <b/>
      <u/>
      <sz val="12"/>
      <name val="Arial"/>
      <family val="2"/>
    </font>
    <font>
      <b/>
      <i/>
      <sz val="11"/>
      <color theme="1"/>
      <name val="Arial"/>
      <family val="2"/>
    </font>
    <font>
      <b/>
      <sz val="12"/>
      <color indexed="8"/>
      <name val="Arial"/>
      <family val="2"/>
    </font>
    <font>
      <sz val="14"/>
      <color rgb="FFFF0000"/>
      <name val="Arial"/>
      <family val="2"/>
    </font>
    <font>
      <sz val="10"/>
      <name val="Arial"/>
    </font>
    <font>
      <b/>
      <sz val="8"/>
      <color theme="1"/>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theme="0"/>
        <bgColor theme="0"/>
      </patternFill>
    </fill>
    <fill>
      <patternFill patternType="solid">
        <fgColor theme="0" tint="-0.14999847407452621"/>
        <bgColor theme="0"/>
      </patternFill>
    </fill>
    <fill>
      <patternFill patternType="solid">
        <fgColor indexed="65"/>
        <bgColor theme="0"/>
      </patternFill>
    </fill>
    <fill>
      <patternFill patternType="solid">
        <fgColor theme="0" tint="-4.9989318521683403E-2"/>
        <bgColor theme="0"/>
      </patternFill>
    </fill>
    <fill>
      <patternFill patternType="solid">
        <fgColor theme="0" tint="-0.249977111117893"/>
        <bgColor theme="0"/>
      </patternFill>
    </fill>
    <fill>
      <patternFill patternType="solid">
        <fgColor theme="0" tint="-0.34998626667073579"/>
        <bgColor theme="0"/>
      </patternFill>
    </fill>
    <fill>
      <patternFill patternType="solid">
        <fgColor theme="0"/>
        <bgColor indexed="64"/>
      </patternFill>
    </fill>
  </fills>
  <borders count="6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ck">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289">
    <xf numFmtId="0" fontId="0" fillId="0" borderId="0"/>
    <xf numFmtId="0" fontId="20" fillId="0" borderId="0"/>
    <xf numFmtId="0" fontId="21" fillId="2"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5" fillId="20" borderId="1" applyNumberFormat="0" applyAlignment="0" applyProtection="0"/>
    <xf numFmtId="0" fontId="25" fillId="20" borderId="1" applyNumberFormat="0" applyAlignment="0" applyProtection="0"/>
    <xf numFmtId="0" fontId="25" fillId="20" borderId="1" applyNumberFormat="0" applyAlignment="0" applyProtection="0"/>
    <xf numFmtId="0" fontId="25" fillId="20" borderId="1" applyNumberFormat="0" applyAlignment="0" applyProtection="0"/>
    <xf numFmtId="0" fontId="25" fillId="20" borderId="1" applyNumberFormat="0" applyAlignment="0" applyProtection="0"/>
    <xf numFmtId="0" fontId="26" fillId="21" borderId="2" applyNumberFormat="0" applyAlignment="0" applyProtection="0"/>
    <xf numFmtId="0" fontId="26" fillId="21" borderId="2" applyNumberFormat="0" applyAlignment="0" applyProtection="0"/>
    <xf numFmtId="0" fontId="26" fillId="21" borderId="2" applyNumberFormat="0" applyAlignment="0" applyProtection="0"/>
    <xf numFmtId="0" fontId="26" fillId="21" borderId="2" applyNumberFormat="0" applyAlignment="0" applyProtection="0"/>
    <xf numFmtId="0" fontId="27" fillId="0" borderId="3" applyNumberFormat="0" applyFill="0" applyAlignment="0" applyProtection="0"/>
    <xf numFmtId="0" fontId="27" fillId="0" borderId="3" applyNumberFormat="0" applyFill="0" applyAlignment="0" applyProtection="0"/>
    <xf numFmtId="0" fontId="27" fillId="0" borderId="3" applyNumberFormat="0" applyFill="0" applyAlignment="0" applyProtection="0"/>
    <xf numFmtId="0" fontId="27" fillId="0" borderId="3" applyNumberFormat="0" applyFill="0" applyAlignment="0" applyProtection="0"/>
    <xf numFmtId="0" fontId="26" fillId="21" borderId="2" applyNumberFormat="0" applyAlignment="0" applyProtection="0"/>
    <xf numFmtId="37" fontId="14" fillId="0" borderId="0" applyFill="0" applyBorder="0" applyAlignment="0" applyProtection="0"/>
    <xf numFmtId="165" fontId="14" fillId="0" borderId="0" applyFill="0" applyBorder="0" applyAlignment="0" applyProtection="0"/>
    <xf numFmtId="166" fontId="14" fillId="0" borderId="0" applyFill="0" applyBorder="0" applyAlignment="0" applyProtection="0"/>
    <xf numFmtId="0" fontId="28" fillId="0" borderId="0">
      <alignment horizontal="left" vertical="top"/>
    </xf>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30" fillId="7" borderId="1" applyNumberFormat="0" applyAlignment="0" applyProtection="0"/>
    <xf numFmtId="0" fontId="30" fillId="7" borderId="1" applyNumberFormat="0" applyAlignment="0" applyProtection="0"/>
    <xf numFmtId="0" fontId="30" fillId="7" borderId="1" applyNumberFormat="0" applyAlignment="0" applyProtection="0"/>
    <xf numFmtId="0" fontId="30" fillId="7" borderId="1" applyNumberFormat="0" applyAlignment="0" applyProtection="0"/>
    <xf numFmtId="0" fontId="31" fillId="0" borderId="0">
      <alignment vertical="top"/>
    </xf>
    <xf numFmtId="167" fontId="32"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0" fontId="33" fillId="0" borderId="0" applyNumberFormat="0" applyFill="0" applyBorder="0" applyAlignment="0" applyProtection="0"/>
    <xf numFmtId="0" fontId="34" fillId="0" borderId="0">
      <alignment horizontal="centerContinuous"/>
    </xf>
    <xf numFmtId="2" fontId="14" fillId="0" borderId="0" applyFill="0" applyBorder="0" applyAlignment="0" applyProtection="0"/>
    <xf numFmtId="0" fontId="54" fillId="0" borderId="0" applyNumberFormat="0" applyFill="0" applyBorder="0" applyAlignment="0" applyProtection="0">
      <alignment vertical="top"/>
      <protection locked="0"/>
    </xf>
    <xf numFmtId="0" fontId="24" fillId="4" borderId="0" applyNumberFormat="0" applyBorder="0" applyAlignment="0" applyProtection="0"/>
    <xf numFmtId="0" fontId="35" fillId="0" borderId="0" applyNumberFormat="0" applyFill="0" applyBorder="0" applyAlignment="0" applyProtection="0"/>
    <xf numFmtId="0" fontId="11" fillId="0" borderId="0" applyNumberFormat="0" applyFill="0" applyBorder="0" applyAlignment="0" applyProtection="0"/>
    <xf numFmtId="0" fontId="29" fillId="0" borderId="4" applyNumberFormat="0" applyFill="0" applyAlignment="0" applyProtection="0"/>
    <xf numFmtId="0" fontId="29"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49"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30" fillId="7" borderId="1" applyNumberFormat="0" applyAlignment="0" applyProtection="0"/>
    <xf numFmtId="0" fontId="27" fillId="0" borderId="3" applyNumberFormat="0" applyFill="0" applyAlignment="0" applyProtection="0"/>
    <xf numFmtId="168" fontId="14" fillId="0" borderId="0" applyFont="0" applyFill="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56" fillId="0" borderId="0"/>
    <xf numFmtId="0" fontId="56" fillId="0" borderId="0"/>
    <xf numFmtId="0" fontId="56" fillId="0" borderId="0"/>
    <xf numFmtId="0" fontId="56" fillId="0" borderId="0"/>
    <xf numFmtId="0" fontId="14" fillId="0" borderId="0"/>
    <xf numFmtId="0" fontId="14" fillId="0" borderId="0"/>
    <xf numFmtId="0" fontId="12" fillId="0" borderId="0"/>
    <xf numFmtId="0" fontId="56" fillId="0" borderId="0"/>
    <xf numFmtId="0" fontId="14" fillId="0" borderId="0"/>
    <xf numFmtId="0" fontId="14" fillId="0" borderId="0"/>
    <xf numFmtId="0" fontId="14" fillId="0" borderId="0"/>
    <xf numFmtId="0" fontId="14" fillId="0" borderId="0"/>
    <xf numFmtId="0" fontId="12" fillId="0" borderId="0"/>
    <xf numFmtId="0" fontId="31" fillId="0" borderId="0"/>
    <xf numFmtId="0" fontId="21" fillId="0" borderId="0"/>
    <xf numFmtId="0" fontId="14" fillId="0" borderId="0"/>
    <xf numFmtId="0" fontId="31" fillId="0" borderId="0"/>
    <xf numFmtId="0" fontId="31" fillId="0" borderId="0"/>
    <xf numFmtId="0" fontId="31" fillId="0" borderId="0"/>
    <xf numFmtId="0" fontId="56" fillId="0" borderId="0"/>
    <xf numFmtId="0" fontId="19" fillId="0" borderId="0"/>
    <xf numFmtId="0" fontId="21" fillId="23" borderId="5" applyNumberFormat="0" applyFont="0" applyAlignment="0" applyProtection="0"/>
    <xf numFmtId="0" fontId="21" fillId="23" borderId="5" applyNumberFormat="0" applyFont="0" applyAlignment="0" applyProtection="0"/>
    <xf numFmtId="0" fontId="21" fillId="23" borderId="5" applyNumberFormat="0" applyFont="0" applyAlignment="0" applyProtection="0"/>
    <xf numFmtId="0" fontId="21" fillId="23" borderId="5" applyNumberFormat="0" applyFont="0" applyAlignment="0" applyProtection="0"/>
    <xf numFmtId="0" fontId="21" fillId="23" borderId="5" applyNumberFormat="0" applyFont="0" applyAlignment="0" applyProtection="0"/>
    <xf numFmtId="0" fontId="39" fillId="20" borderId="6"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39" fillId="20" borderId="6" applyNumberFormat="0" applyAlignment="0" applyProtection="0"/>
    <xf numFmtId="0" fontId="39" fillId="20" borderId="6" applyNumberFormat="0" applyAlignment="0" applyProtection="0"/>
    <xf numFmtId="0" fontId="39" fillId="20" borderId="6" applyNumberFormat="0" applyAlignment="0" applyProtection="0"/>
    <xf numFmtId="0" fontId="39" fillId="20" borderId="6" applyNumberFormat="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1" fillId="0" borderId="7" applyBorder="0">
      <alignment horizontal="center"/>
    </xf>
    <xf numFmtId="0" fontId="42" fillId="0" borderId="0" applyNumberFormat="0" applyFill="0" applyBorder="0" applyAlignment="0" applyProtection="0"/>
    <xf numFmtId="0" fontId="13" fillId="0" borderId="0">
      <alignment horizontal="left" vertical="top"/>
    </xf>
    <xf numFmtId="0" fontId="43" fillId="0" borderId="8" applyNumberFormat="0" applyFill="0" applyAlignment="0" applyProtection="0"/>
    <xf numFmtId="0" fontId="43" fillId="0" borderId="8" applyNumberFormat="0" applyFill="0" applyAlignment="0" applyProtection="0"/>
    <xf numFmtId="0" fontId="43" fillId="0" borderId="8" applyNumberFormat="0" applyFill="0" applyAlignment="0" applyProtection="0"/>
    <xf numFmtId="0" fontId="43" fillId="0" borderId="8" applyNumberFormat="0" applyFill="0" applyAlignment="0" applyProtection="0"/>
    <xf numFmtId="0" fontId="18" fillId="0" borderId="0">
      <alignment horizontal="left" vertical="top"/>
    </xf>
    <xf numFmtId="0" fontId="44" fillId="0" borderId="9" applyNumberFormat="0" applyFill="0" applyAlignment="0" applyProtection="0"/>
    <xf numFmtId="0" fontId="44" fillId="0" borderId="9" applyNumberFormat="0" applyFill="0" applyAlignment="0" applyProtection="0"/>
    <xf numFmtId="0" fontId="44" fillId="0" borderId="9" applyNumberFormat="0" applyFill="0" applyAlignment="0" applyProtection="0"/>
    <xf numFmtId="0" fontId="44" fillId="0" borderId="9" applyNumberFormat="0" applyFill="0" applyAlignment="0" applyProtection="0"/>
    <xf numFmtId="0" fontId="17" fillId="0" borderId="0">
      <alignment horizontal="left" vertical="top"/>
    </xf>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5" fillId="0" borderId="10" applyNumberFormat="0" applyFill="0" applyAlignment="0" applyProtection="0"/>
    <xf numFmtId="0" fontId="41" fillId="0" borderId="0">
      <alignment horizontal="left" vertical="top"/>
    </xf>
    <xf numFmtId="0" fontId="40" fillId="0" borderId="0" applyNumberFormat="0" applyFill="0" applyBorder="0" applyAlignment="0" applyProtection="0"/>
    <xf numFmtId="0" fontId="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5" fillId="0" borderId="0"/>
    <xf numFmtId="0" fontId="4" fillId="0" borderId="0"/>
    <xf numFmtId="0" fontId="7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164" fontId="85" fillId="0" borderId="0" applyFont="0" applyFill="0" applyBorder="0" applyAlignment="0" applyProtection="0"/>
  </cellStyleXfs>
  <cellXfs count="722">
    <xf numFmtId="0" fontId="0" fillId="0" borderId="0" xfId="0"/>
    <xf numFmtId="0" fontId="11" fillId="0" borderId="0" xfId="187" applyFont="1"/>
    <xf numFmtId="0" fontId="15" fillId="0" borderId="0" xfId="187" applyFont="1" applyFill="1" applyBorder="1" applyAlignment="1" applyProtection="1">
      <alignment wrapText="1"/>
      <protection locked="0"/>
    </xf>
    <xf numFmtId="0" fontId="59" fillId="0" borderId="0" xfId="187" applyFont="1" applyFill="1" applyBorder="1" applyAlignment="1" applyProtection="1">
      <alignment horizontal="right" wrapText="1"/>
      <protection locked="0"/>
    </xf>
    <xf numFmtId="0" fontId="12" fillId="25" borderId="0" xfId="187" applyFont="1" applyFill="1" applyAlignment="1">
      <alignment vertical="center"/>
    </xf>
    <xf numFmtId="0" fontId="16" fillId="25" borderId="0" xfId="187" applyFont="1" applyFill="1" applyAlignment="1">
      <alignment vertical="center"/>
    </xf>
    <xf numFmtId="0" fontId="56" fillId="0" borderId="0" xfId="183"/>
    <xf numFmtId="0" fontId="62" fillId="26" borderId="27" xfId="183" applyFont="1" applyFill="1" applyBorder="1" applyAlignment="1">
      <alignment horizontal="center" vertical="center"/>
    </xf>
    <xf numFmtId="0" fontId="62" fillId="26" borderId="27" xfId="183" applyFont="1" applyFill="1" applyBorder="1" applyAlignment="1">
      <alignment horizontal="left" vertical="center"/>
    </xf>
    <xf numFmtId="0" fontId="63" fillId="26" borderId="27" xfId="183" applyFont="1" applyFill="1" applyBorder="1" applyAlignment="1">
      <alignment horizontal="center" vertical="center" wrapText="1"/>
    </xf>
    <xf numFmtId="0" fontId="60" fillId="27" borderId="0" xfId="183" applyFont="1" applyFill="1"/>
    <xf numFmtId="0" fontId="16" fillId="25" borderId="0" xfId="187" applyFont="1" applyFill="1" applyAlignment="1">
      <alignment horizontal="center" vertical="justify"/>
    </xf>
    <xf numFmtId="0" fontId="12" fillId="25" borderId="0" xfId="187" applyFont="1" applyFill="1"/>
    <xf numFmtId="0" fontId="56" fillId="25" borderId="0" xfId="183" applyFill="1"/>
    <xf numFmtId="0" fontId="62" fillId="25" borderId="0" xfId="183" applyFont="1" applyFill="1" applyAlignment="1">
      <alignment vertical="center"/>
    </xf>
    <xf numFmtId="0" fontId="60" fillId="25" borderId="0" xfId="183" applyFont="1" applyFill="1" applyAlignment="1">
      <alignment vertical="center"/>
    </xf>
    <xf numFmtId="0" fontId="60" fillId="25" borderId="0" xfId="183" applyFont="1" applyFill="1"/>
    <xf numFmtId="0" fontId="60" fillId="26" borderId="0" xfId="183" applyFont="1" applyFill="1" applyBorder="1" applyAlignment="1">
      <alignment vertical="justify"/>
    </xf>
    <xf numFmtId="0" fontId="12" fillId="26" borderId="17" xfId="189" applyFont="1" applyFill="1" applyBorder="1" applyAlignment="1" applyProtection="1">
      <alignment vertical="center"/>
      <protection hidden="1"/>
    </xf>
    <xf numFmtId="0" fontId="60" fillId="26" borderId="17" xfId="183" applyFont="1" applyFill="1" applyBorder="1" applyAlignment="1">
      <alignment vertical="center"/>
    </xf>
    <xf numFmtId="0" fontId="60" fillId="25" borderId="0" xfId="183" applyFont="1" applyFill="1" applyBorder="1" applyAlignment="1">
      <alignment vertical="center"/>
    </xf>
    <xf numFmtId="0" fontId="60" fillId="25" borderId="0" xfId="183" applyFont="1" applyFill="1" applyBorder="1"/>
    <xf numFmtId="0" fontId="60" fillId="25" borderId="0" xfId="183" applyFont="1" applyFill="1" applyAlignment="1"/>
    <xf numFmtId="0" fontId="60" fillId="25" borderId="0" xfId="183" applyFont="1" applyFill="1" applyBorder="1" applyAlignment="1">
      <alignment horizontal="center" vertical="center"/>
    </xf>
    <xf numFmtId="0" fontId="12" fillId="27" borderId="0" xfId="189" applyFont="1" applyFill="1" applyBorder="1" applyAlignment="1">
      <alignment vertical="justify"/>
    </xf>
    <xf numFmtId="0" fontId="12" fillId="27" borderId="0" xfId="189" applyFont="1" applyFill="1" applyBorder="1" applyAlignment="1">
      <alignment horizontal="center" vertical="top" wrapText="1"/>
    </xf>
    <xf numFmtId="0" fontId="12" fillId="27" borderId="0" xfId="189" applyFont="1" applyFill="1" applyBorder="1" applyAlignment="1">
      <alignment horizontal="center" vertical="center" wrapText="1"/>
    </xf>
    <xf numFmtId="0" fontId="60" fillId="25" borderId="24" xfId="183" applyFont="1" applyFill="1" applyBorder="1" applyAlignment="1">
      <alignment horizontal="center" vertical="center"/>
    </xf>
    <xf numFmtId="0" fontId="12" fillId="27" borderId="24" xfId="189" applyFont="1" applyFill="1" applyBorder="1" applyAlignment="1">
      <alignment horizontal="left" vertical="justify" indent="3"/>
    </xf>
    <xf numFmtId="0" fontId="12" fillId="27" borderId="24" xfId="189" applyFont="1" applyFill="1" applyBorder="1" applyAlignment="1">
      <alignment horizontal="center" vertical="top" wrapText="1"/>
    </xf>
    <xf numFmtId="0" fontId="60" fillId="25" borderId="24" xfId="183" applyFont="1" applyFill="1" applyBorder="1" applyAlignment="1">
      <alignment horizontal="center"/>
    </xf>
    <xf numFmtId="0" fontId="60" fillId="25" borderId="0" xfId="183" applyFont="1" applyFill="1" applyBorder="1" applyAlignment="1">
      <alignment horizontal="center"/>
    </xf>
    <xf numFmtId="0" fontId="60" fillId="25" borderId="0" xfId="183" applyFont="1" applyFill="1" applyBorder="1" applyAlignment="1">
      <alignment vertical="justify"/>
    </xf>
    <xf numFmtId="0" fontId="12" fillId="27" borderId="43" xfId="183" applyFont="1" applyFill="1" applyBorder="1" applyAlignment="1">
      <alignment horizontal="center"/>
    </xf>
    <xf numFmtId="0" fontId="12" fillId="27" borderId="0" xfId="183" applyFont="1" applyFill="1" applyBorder="1" applyAlignment="1">
      <alignment vertical="justify"/>
    </xf>
    <xf numFmtId="0" fontId="12" fillId="27" borderId="24" xfId="183" applyFont="1" applyFill="1" applyBorder="1" applyAlignment="1">
      <alignment horizontal="center"/>
    </xf>
    <xf numFmtId="0" fontId="60" fillId="27" borderId="0" xfId="183" applyFont="1" applyFill="1" applyBorder="1" applyAlignment="1">
      <alignment vertical="center"/>
    </xf>
    <xf numFmtId="0" fontId="12" fillId="27" borderId="43" xfId="183" applyFont="1" applyFill="1" applyBorder="1"/>
    <xf numFmtId="0" fontId="12" fillId="27" borderId="24" xfId="183" applyFont="1" applyFill="1" applyBorder="1" applyAlignment="1">
      <alignment horizontal="center" vertical="top" wrapText="1"/>
    </xf>
    <xf numFmtId="0" fontId="12" fillId="27" borderId="24" xfId="183" applyFont="1" applyFill="1" applyBorder="1"/>
    <xf numFmtId="0" fontId="12" fillId="27" borderId="24" xfId="183" applyFont="1" applyFill="1" applyBorder="1" applyAlignment="1">
      <alignment vertical="justify"/>
    </xf>
    <xf numFmtId="0" fontId="60" fillId="27" borderId="0" xfId="183" applyFont="1" applyFill="1" applyBorder="1"/>
    <xf numFmtId="0" fontId="60" fillId="27" borderId="24" xfId="183" applyFont="1" applyFill="1" applyBorder="1"/>
    <xf numFmtId="0" fontId="12" fillId="27" borderId="24" xfId="183" applyFont="1" applyFill="1" applyBorder="1" applyAlignment="1" applyProtection="1">
      <alignment vertical="justify"/>
      <protection hidden="1"/>
    </xf>
    <xf numFmtId="0" fontId="12" fillId="27" borderId="0" xfId="183" applyFont="1" applyFill="1"/>
    <xf numFmtId="0" fontId="60" fillId="25" borderId="0" xfId="183" applyFont="1" applyFill="1" applyAlignment="1">
      <alignment vertical="justify"/>
    </xf>
    <xf numFmtId="0" fontId="14" fillId="0" borderId="0" xfId="195" applyFont="1" applyFill="1" applyProtection="1">
      <protection hidden="1"/>
    </xf>
    <xf numFmtId="0" fontId="12" fillId="0" borderId="0" xfId="195" applyFont="1" applyFill="1" applyAlignment="1" applyProtection="1">
      <alignment vertical="center" wrapText="1"/>
      <protection hidden="1"/>
    </xf>
    <xf numFmtId="0" fontId="14" fillId="0" borderId="0" xfId="195" applyFont="1" applyFill="1" applyAlignment="1" applyProtection="1">
      <protection hidden="1"/>
    </xf>
    <xf numFmtId="0" fontId="12" fillId="0" borderId="11" xfId="195" applyFont="1" applyFill="1" applyBorder="1" applyAlignment="1">
      <alignment horizontal="justify" vertical="top" wrapText="1"/>
    </xf>
    <xf numFmtId="0" fontId="12" fillId="0" borderId="11" xfId="195" applyFont="1" applyFill="1" applyBorder="1" applyAlignment="1">
      <alignment horizontal="center" vertical="top" wrapText="1"/>
    </xf>
    <xf numFmtId="0" fontId="12" fillId="0" borderId="0" xfId="195" applyFont="1" applyFill="1" applyAlignment="1" applyProtection="1">
      <alignment vertical="center"/>
      <protection hidden="1"/>
    </xf>
    <xf numFmtId="0" fontId="12" fillId="0" borderId="0" xfId="195" applyFont="1" applyFill="1" applyBorder="1" applyAlignment="1" applyProtection="1">
      <alignment horizontal="center" vertical="center" wrapText="1"/>
      <protection hidden="1"/>
    </xf>
    <xf numFmtId="0" fontId="12" fillId="27" borderId="16" xfId="183" applyFont="1" applyFill="1" applyBorder="1" applyAlignment="1">
      <alignment horizontal="center" vertical="top"/>
    </xf>
    <xf numFmtId="0" fontId="12" fillId="27" borderId="15" xfId="183" applyFont="1" applyFill="1" applyBorder="1" applyAlignment="1">
      <alignment vertical="justify"/>
    </xf>
    <xf numFmtId="0" fontId="12" fillId="27" borderId="15" xfId="183" applyFont="1" applyFill="1" applyBorder="1" applyAlignment="1">
      <alignment horizontal="center" vertical="top" wrapText="1"/>
    </xf>
    <xf numFmtId="0" fontId="12" fillId="27" borderId="15" xfId="183" applyFont="1" applyFill="1" applyBorder="1"/>
    <xf numFmtId="0" fontId="12" fillId="27" borderId="18" xfId="183" applyFont="1" applyFill="1" applyBorder="1"/>
    <xf numFmtId="0" fontId="12" fillId="27" borderId="12" xfId="183" applyFont="1" applyFill="1" applyBorder="1" applyAlignment="1">
      <alignment horizontal="center" vertical="top"/>
    </xf>
    <xf numFmtId="0" fontId="12" fillId="27" borderId="11" xfId="183" applyFont="1" applyFill="1" applyBorder="1" applyAlignment="1">
      <alignment vertical="justify"/>
    </xf>
    <xf numFmtId="0" fontId="12" fillId="27" borderId="11" xfId="183" applyFont="1" applyFill="1" applyBorder="1" applyAlignment="1">
      <alignment horizontal="center" vertical="top" wrapText="1"/>
    </xf>
    <xf numFmtId="0" fontId="12" fillId="27" borderId="11" xfId="183" applyFont="1" applyFill="1" applyBorder="1"/>
    <xf numFmtId="0" fontId="12" fillId="27" borderId="20" xfId="183" applyFont="1" applyFill="1" applyBorder="1"/>
    <xf numFmtId="0" fontId="60" fillId="25" borderId="11" xfId="183" applyFont="1" applyFill="1" applyBorder="1" applyAlignment="1">
      <alignment vertical="justify"/>
    </xf>
    <xf numFmtId="0" fontId="60" fillId="25" borderId="11" xfId="183" applyFont="1" applyFill="1" applyBorder="1" applyAlignment="1">
      <alignment horizontal="center"/>
    </xf>
    <xf numFmtId="0" fontId="12" fillId="28" borderId="11" xfId="183" applyFont="1" applyFill="1" applyBorder="1" applyAlignment="1">
      <alignment vertical="justify"/>
    </xf>
    <xf numFmtId="0" fontId="12" fillId="28" borderId="11" xfId="183" applyFont="1" applyFill="1" applyBorder="1" applyAlignment="1">
      <alignment horizontal="center" vertical="top" wrapText="1"/>
    </xf>
    <xf numFmtId="0" fontId="12" fillId="28" borderId="11" xfId="183" applyFont="1" applyFill="1" applyBorder="1"/>
    <xf numFmtId="0" fontId="12" fillId="28" borderId="20" xfId="183" applyFont="1" applyFill="1" applyBorder="1"/>
    <xf numFmtId="0" fontId="46" fillId="27" borderId="11" xfId="189" applyFont="1" applyFill="1" applyBorder="1" applyAlignment="1">
      <alignment vertical="justify"/>
    </xf>
    <xf numFmtId="0" fontId="60" fillId="27" borderId="11" xfId="183" applyFont="1" applyFill="1" applyBorder="1"/>
    <xf numFmtId="0" fontId="12" fillId="27" borderId="13" xfId="183" applyFont="1" applyFill="1" applyBorder="1" applyAlignment="1">
      <alignment horizontal="center" vertical="top"/>
    </xf>
    <xf numFmtId="0" fontId="12" fillId="27" borderId="14" xfId="183" applyFont="1" applyFill="1" applyBorder="1" applyAlignment="1">
      <alignment vertical="justify"/>
    </xf>
    <xf numFmtId="0" fontId="12" fillId="27" borderId="14" xfId="183" applyFont="1" applyFill="1" applyBorder="1" applyAlignment="1">
      <alignment horizontal="center" vertical="top" wrapText="1"/>
    </xf>
    <xf numFmtId="0" fontId="46" fillId="27" borderId="14" xfId="189" applyFont="1" applyFill="1" applyBorder="1" applyAlignment="1">
      <alignment horizontal="center" vertical="top" wrapText="1"/>
    </xf>
    <xf numFmtId="0" fontId="12" fillId="27" borderId="14" xfId="183" applyFont="1" applyFill="1" applyBorder="1"/>
    <xf numFmtId="0" fontId="12" fillId="27" borderId="21" xfId="183" applyFont="1" applyFill="1" applyBorder="1"/>
    <xf numFmtId="0" fontId="60" fillId="25" borderId="16" xfId="183" applyFont="1" applyFill="1" applyBorder="1" applyAlignment="1">
      <alignment horizontal="center" vertical="center"/>
    </xf>
    <xf numFmtId="0" fontId="60" fillId="25" borderId="15" xfId="183" applyFont="1" applyFill="1" applyBorder="1" applyAlignment="1">
      <alignment vertical="center" wrapText="1"/>
    </xf>
    <xf numFmtId="0" fontId="60" fillId="25" borderId="15" xfId="183" applyFont="1" applyFill="1" applyBorder="1" applyAlignment="1">
      <alignment horizontal="center" vertical="center" wrapText="1"/>
    </xf>
    <xf numFmtId="0" fontId="60" fillId="25" borderId="15" xfId="183" applyFont="1" applyFill="1" applyBorder="1" applyAlignment="1">
      <alignment horizontal="center" vertical="center"/>
    </xf>
    <xf numFmtId="0" fontId="60" fillId="25" borderId="18" xfId="183" applyFont="1" applyFill="1" applyBorder="1" applyAlignment="1">
      <alignment horizontal="center" vertical="center"/>
    </xf>
    <xf numFmtId="0" fontId="60" fillId="25" borderId="12" xfId="183" applyFont="1" applyFill="1" applyBorder="1" applyAlignment="1">
      <alignment horizontal="center" vertical="center"/>
    </xf>
    <xf numFmtId="0" fontId="60" fillId="25" borderId="11" xfId="183" applyFont="1" applyFill="1" applyBorder="1" applyAlignment="1">
      <alignment vertical="center" wrapText="1"/>
    </xf>
    <xf numFmtId="0" fontId="60" fillId="25" borderId="11" xfId="183" applyFont="1" applyFill="1" applyBorder="1" applyAlignment="1">
      <alignment horizontal="center" vertical="center" wrapText="1"/>
    </xf>
    <xf numFmtId="0" fontId="60" fillId="25" borderId="11" xfId="183" applyFont="1" applyFill="1" applyBorder="1" applyAlignment="1">
      <alignment horizontal="center" vertical="center"/>
    </xf>
    <xf numFmtId="0" fontId="60" fillId="25" borderId="20" xfId="183" applyFont="1" applyFill="1" applyBorder="1" applyAlignment="1">
      <alignment horizontal="center" vertical="center"/>
    </xf>
    <xf numFmtId="0" fontId="60" fillId="25" borderId="11" xfId="183" applyFont="1" applyFill="1" applyBorder="1" applyAlignment="1">
      <alignment vertical="top" wrapText="1"/>
    </xf>
    <xf numFmtId="0" fontId="60" fillId="26" borderId="11" xfId="183" applyFont="1" applyFill="1" applyBorder="1" applyAlignment="1">
      <alignment vertical="center" wrapText="1"/>
    </xf>
    <xf numFmtId="0" fontId="60" fillId="26" borderId="11" xfId="183" applyFont="1" applyFill="1" applyBorder="1" applyAlignment="1">
      <alignment horizontal="center" vertical="center" wrapText="1"/>
    </xf>
    <xf numFmtId="0" fontId="60" fillId="26" borderId="11" xfId="183" applyFont="1" applyFill="1" applyBorder="1" applyAlignment="1">
      <alignment horizontal="center" vertical="center"/>
    </xf>
    <xf numFmtId="0" fontId="60" fillId="26" borderId="20" xfId="183" applyFont="1" applyFill="1" applyBorder="1" applyAlignment="1">
      <alignment horizontal="center" vertical="center"/>
    </xf>
    <xf numFmtId="0" fontId="60" fillId="25" borderId="11" xfId="183" applyFont="1" applyFill="1" applyBorder="1" applyAlignment="1">
      <alignment horizontal="left" vertical="center" wrapText="1" indent="1"/>
    </xf>
    <xf numFmtId="0" fontId="60" fillId="25" borderId="12" xfId="183" applyFont="1" applyFill="1" applyBorder="1" applyAlignment="1">
      <alignment horizontal="center"/>
    </xf>
    <xf numFmtId="0" fontId="60" fillId="26" borderId="11" xfId="183" applyFont="1" applyFill="1" applyBorder="1" applyAlignment="1">
      <alignment wrapText="1"/>
    </xf>
    <xf numFmtId="0" fontId="60" fillId="26" borderId="11" xfId="183" applyFont="1" applyFill="1" applyBorder="1" applyAlignment="1">
      <alignment horizontal="center" wrapText="1"/>
    </xf>
    <xf numFmtId="0" fontId="60" fillId="26" borderId="11" xfId="183" applyFont="1" applyFill="1" applyBorder="1" applyAlignment="1">
      <alignment horizontal="center"/>
    </xf>
    <xf numFmtId="0" fontId="60" fillId="26" borderId="20" xfId="183" applyFont="1" applyFill="1" applyBorder="1" applyAlignment="1">
      <alignment horizontal="center"/>
    </xf>
    <xf numFmtId="0" fontId="60" fillId="25" borderId="11" xfId="183" applyFont="1" applyFill="1" applyBorder="1" applyAlignment="1">
      <alignment wrapText="1"/>
    </xf>
    <xf numFmtId="0" fontId="60" fillId="25" borderId="11" xfId="183" applyFont="1" applyFill="1" applyBorder="1" applyAlignment="1">
      <alignment horizontal="center" wrapText="1"/>
    </xf>
    <xf numFmtId="0" fontId="60" fillId="25" borderId="20" xfId="183" applyFont="1" applyFill="1" applyBorder="1" applyAlignment="1">
      <alignment horizontal="center"/>
    </xf>
    <xf numFmtId="0" fontId="60" fillId="25" borderId="11" xfId="183" applyFont="1" applyFill="1" applyBorder="1" applyAlignment="1">
      <alignment horizontal="left" wrapText="1" indent="1"/>
    </xf>
    <xf numFmtId="0" fontId="12" fillId="26" borderId="11" xfId="189" applyFont="1" applyFill="1" applyBorder="1" applyAlignment="1">
      <alignment horizontal="justify" vertical="center" wrapText="1"/>
    </xf>
    <xf numFmtId="0" fontId="12" fillId="26" borderId="11" xfId="189" applyFont="1" applyFill="1" applyBorder="1" applyAlignment="1">
      <alignment horizontal="center" vertical="center" wrapText="1"/>
    </xf>
    <xf numFmtId="0" fontId="12" fillId="25" borderId="11" xfId="189" applyFont="1" applyFill="1" applyBorder="1" applyAlignment="1">
      <alignment horizontal="left" vertical="center" wrapText="1" indent="1"/>
    </xf>
    <xf numFmtId="0" fontId="12" fillId="25" borderId="11" xfId="189" applyFont="1" applyFill="1" applyBorder="1" applyAlignment="1">
      <alignment horizontal="center" vertical="center" wrapText="1"/>
    </xf>
    <xf numFmtId="0" fontId="12" fillId="25" borderId="11" xfId="189" applyFont="1" applyFill="1" applyBorder="1" applyAlignment="1">
      <alignment horizontal="justify" vertical="center" wrapText="1"/>
    </xf>
    <xf numFmtId="0" fontId="12" fillId="25" borderId="11" xfId="170" applyFont="1" applyFill="1" applyBorder="1" applyAlignment="1" applyProtection="1">
      <alignment horizontal="left" vertical="center" wrapText="1" indent="2"/>
    </xf>
    <xf numFmtId="0" fontId="12" fillId="25" borderId="11" xfId="170" applyFont="1" applyFill="1" applyBorder="1" applyAlignment="1" applyProtection="1">
      <alignment horizontal="left" vertical="center" wrapText="1" indent="1"/>
    </xf>
    <xf numFmtId="0" fontId="12" fillId="25" borderId="11" xfId="189" applyFont="1" applyFill="1" applyBorder="1" applyAlignment="1" applyProtection="1">
      <alignment vertical="center"/>
      <protection hidden="1"/>
    </xf>
    <xf numFmtId="0" fontId="60" fillId="25" borderId="11" xfId="183" applyFont="1" applyFill="1" applyBorder="1" applyAlignment="1">
      <alignment horizontal="left" vertical="center" wrapText="1"/>
    </xf>
    <xf numFmtId="0" fontId="60" fillId="25" borderId="11" xfId="183" applyFont="1" applyFill="1" applyBorder="1" applyAlignment="1">
      <alignment horizontal="justify" wrapText="1"/>
    </xf>
    <xf numFmtId="0" fontId="60" fillId="25" borderId="11" xfId="183" applyFont="1" applyFill="1" applyBorder="1" applyAlignment="1">
      <alignment horizontal="justify"/>
    </xf>
    <xf numFmtId="0" fontId="60" fillId="25" borderId="20" xfId="183" applyFont="1" applyFill="1" applyBorder="1" applyAlignment="1">
      <alignment horizontal="justify"/>
    </xf>
    <xf numFmtId="0" fontId="62" fillId="28" borderId="12" xfId="183" applyFont="1" applyFill="1" applyBorder="1" applyAlignment="1"/>
    <xf numFmtId="0" fontId="62" fillId="28" borderId="11" xfId="183" applyFont="1" applyFill="1" applyBorder="1" applyAlignment="1"/>
    <xf numFmtId="0" fontId="62" fillId="28" borderId="20" xfId="183" applyFont="1" applyFill="1" applyBorder="1" applyAlignment="1"/>
    <xf numFmtId="0" fontId="62" fillId="25" borderId="12" xfId="183" applyFont="1" applyFill="1" applyBorder="1" applyAlignment="1">
      <alignment horizontal="center" vertical="center"/>
    </xf>
    <xf numFmtId="0" fontId="62" fillId="25" borderId="11" xfId="183" applyFont="1" applyFill="1" applyBorder="1" applyAlignment="1">
      <alignment horizontal="center"/>
    </xf>
    <xf numFmtId="0" fontId="60" fillId="25" borderId="11" xfId="183" applyFont="1" applyFill="1" applyBorder="1" applyAlignment="1">
      <alignment horizontal="left" vertical="top" wrapText="1"/>
    </xf>
    <xf numFmtId="0" fontId="60" fillId="25" borderId="11" xfId="183" applyFont="1" applyFill="1" applyBorder="1" applyAlignment="1">
      <alignment horizontal="center" vertical="top" wrapText="1"/>
    </xf>
    <xf numFmtId="0" fontId="60" fillId="25" borderId="11" xfId="183" applyFont="1" applyFill="1" applyBorder="1" applyAlignment="1">
      <alignment horizontal="center" vertical="top"/>
    </xf>
    <xf numFmtId="0" fontId="60" fillId="25" borderId="20" xfId="183" applyFont="1" applyFill="1" applyBorder="1" applyAlignment="1">
      <alignment horizontal="center" vertical="top"/>
    </xf>
    <xf numFmtId="0" fontId="60" fillId="26" borderId="11" xfId="183" applyFont="1" applyFill="1" applyBorder="1" applyAlignment="1">
      <alignment horizontal="left" vertical="top" wrapText="1"/>
    </xf>
    <xf numFmtId="0" fontId="60" fillId="26" borderId="11" xfId="183" applyFont="1" applyFill="1" applyBorder="1" applyAlignment="1">
      <alignment horizontal="center" vertical="top" wrapText="1"/>
    </xf>
    <xf numFmtId="0" fontId="60" fillId="26" borderId="11" xfId="183" applyFont="1" applyFill="1" applyBorder="1" applyAlignment="1">
      <alignment horizontal="center" vertical="top"/>
    </xf>
    <xf numFmtId="0" fontId="60" fillId="26" borderId="20" xfId="183" applyFont="1" applyFill="1" applyBorder="1" applyAlignment="1">
      <alignment horizontal="center" vertical="top"/>
    </xf>
    <xf numFmtId="0" fontId="60" fillId="25" borderId="11" xfId="183" applyFont="1" applyFill="1" applyBorder="1" applyAlignment="1">
      <alignment horizontal="left" vertical="top" wrapText="1" indent="1"/>
    </xf>
    <xf numFmtId="0" fontId="12" fillId="25" borderId="11" xfId="170" applyFont="1" applyFill="1" applyBorder="1" applyAlignment="1" applyProtection="1">
      <alignment horizontal="left" vertical="top" wrapText="1" indent="1"/>
    </xf>
    <xf numFmtId="0" fontId="12" fillId="25" borderId="11" xfId="189" applyFont="1" applyFill="1" applyBorder="1" applyAlignment="1">
      <alignment horizontal="center" vertical="top" wrapText="1"/>
    </xf>
    <xf numFmtId="0" fontId="60" fillId="26" borderId="11" xfId="183" applyFont="1" applyFill="1" applyBorder="1" applyAlignment="1">
      <alignment vertical="top" wrapText="1"/>
    </xf>
    <xf numFmtId="0" fontId="12" fillId="25" borderId="11" xfId="189" applyFont="1" applyFill="1" applyBorder="1" applyAlignment="1" applyProtection="1">
      <alignment horizontal="center" vertical="center" wrapText="1" shrinkToFit="1"/>
      <protection hidden="1"/>
    </xf>
    <xf numFmtId="0" fontId="12" fillId="25" borderId="11" xfId="189" applyFont="1" applyFill="1" applyBorder="1" applyAlignment="1">
      <alignment horizontal="center" vertical="top" wrapText="1" shrinkToFit="1"/>
    </xf>
    <xf numFmtId="0" fontId="60" fillId="25" borderId="11" xfId="183" applyFont="1" applyFill="1" applyBorder="1" applyAlignment="1">
      <alignment horizontal="left" vertical="top" wrapText="1" indent="3"/>
    </xf>
    <xf numFmtId="0" fontId="60" fillId="25" borderId="11" xfId="183" applyFont="1" applyFill="1" applyBorder="1" applyAlignment="1">
      <alignment horizontal="justify" vertical="top" wrapText="1"/>
    </xf>
    <xf numFmtId="0" fontId="13" fillId="28" borderId="12" xfId="189" applyFont="1" applyFill="1" applyBorder="1" applyAlignment="1" applyProtection="1">
      <alignment vertical="center"/>
      <protection hidden="1"/>
    </xf>
    <xf numFmtId="0" fontId="56" fillId="28" borderId="11" xfId="183" applyFill="1" applyBorder="1" applyAlignment="1">
      <alignment vertical="center"/>
    </xf>
    <xf numFmtId="0" fontId="12" fillId="28" borderId="11" xfId="189" applyFont="1" applyFill="1" applyBorder="1" applyAlignment="1" applyProtection="1">
      <alignment vertical="center"/>
      <protection hidden="1"/>
    </xf>
    <xf numFmtId="0" fontId="60" fillId="28" borderId="11" xfId="183" applyFont="1" applyFill="1" applyBorder="1" applyAlignment="1">
      <alignment vertical="center"/>
    </xf>
    <xf numFmtId="0" fontId="60" fillId="28" borderId="20" xfId="183" applyFont="1" applyFill="1" applyBorder="1" applyAlignment="1">
      <alignment vertical="center"/>
    </xf>
    <xf numFmtId="0" fontId="12" fillId="25" borderId="11" xfId="189" applyFont="1" applyFill="1" applyBorder="1" applyAlignment="1" applyProtection="1">
      <alignment horizontal="left" vertical="center" wrapText="1"/>
      <protection hidden="1"/>
    </xf>
    <xf numFmtId="0" fontId="12" fillId="25" borderId="11" xfId="189" applyFont="1" applyFill="1" applyBorder="1" applyAlignment="1">
      <alignment horizontal="left"/>
    </xf>
    <xf numFmtId="0" fontId="12" fillId="25" borderId="11" xfId="189" quotePrefix="1" applyFont="1" applyFill="1" applyBorder="1" applyAlignment="1">
      <alignment horizontal="center" vertical="top" wrapText="1"/>
    </xf>
    <xf numFmtId="0" fontId="12" fillId="26" borderId="11" xfId="189" applyFont="1" applyFill="1" applyBorder="1" applyAlignment="1">
      <alignment vertical="top" wrapText="1"/>
    </xf>
    <xf numFmtId="0" fontId="12" fillId="26" borderId="11" xfId="189" applyFont="1" applyFill="1" applyBorder="1" applyAlignment="1">
      <alignment horizontal="center" vertical="top" wrapText="1"/>
    </xf>
    <xf numFmtId="0" fontId="12" fillId="25" borderId="11" xfId="189" applyFont="1" applyFill="1" applyBorder="1" applyAlignment="1">
      <alignment horizontal="left" vertical="top" wrapText="1" indent="1"/>
    </xf>
    <xf numFmtId="0" fontId="13" fillId="25" borderId="11" xfId="189" applyFont="1" applyFill="1" applyBorder="1" applyAlignment="1">
      <alignment horizontal="center" vertical="top" wrapText="1"/>
    </xf>
    <xf numFmtId="0" fontId="12" fillId="26" borderId="11" xfId="189" applyFont="1" applyFill="1" applyBorder="1" applyProtection="1">
      <protection hidden="1"/>
    </xf>
    <xf numFmtId="0" fontId="12" fillId="25" borderId="11" xfId="189" applyFont="1" applyFill="1" applyBorder="1" applyProtection="1">
      <protection hidden="1"/>
    </xf>
    <xf numFmtId="0" fontId="12" fillId="26" borderId="11" xfId="189" applyFont="1" applyFill="1" applyBorder="1" applyAlignment="1">
      <alignment horizontal="justify" vertical="top" wrapText="1"/>
    </xf>
    <xf numFmtId="0" fontId="12" fillId="26" borderId="11" xfId="189" applyFont="1" applyFill="1" applyBorder="1" applyAlignment="1">
      <alignment horizontal="left" vertical="top" wrapText="1" indent="1"/>
    </xf>
    <xf numFmtId="0" fontId="12" fillId="25" borderId="11" xfId="189" applyFont="1" applyFill="1" applyBorder="1" applyAlignment="1">
      <alignment horizontal="left" vertical="top" wrapText="1" indent="2"/>
    </xf>
    <xf numFmtId="0" fontId="12" fillId="26" borderId="11" xfId="189" applyFont="1" applyFill="1" applyBorder="1" applyAlignment="1">
      <alignment horizontal="left" vertical="top" wrapText="1"/>
    </xf>
    <xf numFmtId="0" fontId="12" fillId="25" borderId="11" xfId="189" applyFont="1" applyFill="1" applyBorder="1" applyAlignment="1">
      <alignment horizontal="justify" vertical="top" wrapText="1"/>
    </xf>
    <xf numFmtId="0" fontId="12" fillId="25" borderId="12" xfId="189" applyFont="1" applyFill="1" applyBorder="1" applyAlignment="1">
      <alignment horizontal="center" vertical="center" wrapText="1"/>
    </xf>
    <xf numFmtId="0" fontId="12" fillId="25" borderId="20" xfId="189" applyFont="1" applyFill="1" applyBorder="1" applyAlignment="1">
      <alignment horizontal="center" vertical="top" wrapText="1"/>
    </xf>
    <xf numFmtId="0" fontId="12" fillId="25" borderId="11" xfId="189" applyFont="1" applyFill="1" applyBorder="1" applyAlignment="1">
      <alignment horizontal="left" vertical="center"/>
    </xf>
    <xf numFmtId="0" fontId="12" fillId="26" borderId="20" xfId="189" applyFont="1" applyFill="1" applyBorder="1" applyAlignment="1">
      <alignment horizontal="center" vertical="top" wrapText="1"/>
    </xf>
    <xf numFmtId="0" fontId="13" fillId="25" borderId="20" xfId="189" applyFont="1" applyFill="1" applyBorder="1" applyAlignment="1">
      <alignment horizontal="center" vertical="top" wrapText="1"/>
    </xf>
    <xf numFmtId="0" fontId="12" fillId="26" borderId="11" xfId="189" applyFont="1" applyFill="1" applyBorder="1" applyAlignment="1" applyProtection="1">
      <alignment horizontal="left" vertical="center" wrapText="1"/>
      <protection hidden="1"/>
    </xf>
    <xf numFmtId="0" fontId="12" fillId="25" borderId="11" xfId="189" applyFont="1" applyFill="1" applyBorder="1" applyAlignment="1">
      <alignment horizontal="left" indent="1"/>
    </xf>
    <xf numFmtId="0" fontId="12" fillId="25" borderId="12" xfId="189" applyFont="1" applyFill="1" applyBorder="1" applyAlignment="1">
      <alignment horizontal="center" vertical="top" wrapText="1"/>
    </xf>
    <xf numFmtId="0" fontId="12" fillId="28" borderId="11" xfId="189" applyFont="1" applyFill="1" applyBorder="1" applyAlignment="1">
      <alignment horizontal="center" vertical="top" wrapText="1"/>
    </xf>
    <xf numFmtId="0" fontId="12" fillId="28" borderId="20" xfId="189" applyFont="1" applyFill="1" applyBorder="1" applyAlignment="1">
      <alignment horizontal="center" vertical="top" wrapText="1"/>
    </xf>
    <xf numFmtId="0" fontId="12" fillId="25" borderId="11" xfId="189" applyFont="1" applyFill="1" applyBorder="1" applyAlignment="1" applyProtection="1">
      <alignment horizontal="left" vertical="top" wrapText="1"/>
      <protection hidden="1"/>
    </xf>
    <xf numFmtId="0" fontId="12" fillId="25" borderId="11" xfId="189" applyFont="1" applyFill="1" applyBorder="1" applyAlignment="1">
      <alignment horizontal="left" vertical="top" wrapText="1"/>
    </xf>
    <xf numFmtId="0" fontId="12" fillId="26" borderId="11" xfId="189" applyFont="1" applyFill="1" applyBorder="1" applyAlignment="1" applyProtection="1">
      <alignment horizontal="left" vertical="top" wrapText="1"/>
      <protection hidden="1"/>
    </xf>
    <xf numFmtId="0" fontId="12" fillId="25" borderId="11" xfId="189" quotePrefix="1" applyNumberFormat="1" applyFont="1" applyFill="1" applyBorder="1" applyAlignment="1">
      <alignment horizontal="center" vertical="top" wrapText="1"/>
    </xf>
    <xf numFmtId="0" fontId="50" fillId="25" borderId="11" xfId="189" applyFont="1" applyFill="1" applyBorder="1" applyAlignment="1">
      <alignment horizontal="center" vertical="top" wrapText="1"/>
    </xf>
    <xf numFmtId="0" fontId="12" fillId="25" borderId="11" xfId="189" quotePrefix="1" applyFont="1" applyFill="1" applyBorder="1" applyAlignment="1">
      <alignment horizontal="center" vertical="center" wrapText="1"/>
    </xf>
    <xf numFmtId="0" fontId="50" fillId="26" borderId="11" xfId="189" applyFont="1" applyFill="1" applyBorder="1" applyAlignment="1">
      <alignment horizontal="center" vertical="top" wrapText="1"/>
    </xf>
    <xf numFmtId="1" fontId="12" fillId="25" borderId="11" xfId="189" applyNumberFormat="1" applyFont="1" applyFill="1" applyBorder="1" applyAlignment="1">
      <alignment horizontal="center" vertical="top" wrapText="1"/>
    </xf>
    <xf numFmtId="0" fontId="12" fillId="25" borderId="11" xfId="189" applyFont="1" applyFill="1" applyBorder="1" applyAlignment="1" applyProtection="1">
      <alignment horizontal="left" vertical="top" wrapText="1" indent="1"/>
      <protection hidden="1"/>
    </xf>
    <xf numFmtId="0" fontId="12" fillId="25" borderId="11" xfId="189" applyFont="1" applyFill="1" applyBorder="1" applyAlignment="1" applyProtection="1">
      <alignment horizontal="left" vertical="top" wrapText="1" indent="2"/>
      <protection hidden="1"/>
    </xf>
    <xf numFmtId="0" fontId="60" fillId="28" borderId="11" xfId="183" applyFont="1" applyFill="1" applyBorder="1"/>
    <xf numFmtId="0" fontId="60" fillId="28" borderId="20" xfId="183" applyFont="1" applyFill="1" applyBorder="1"/>
    <xf numFmtId="0" fontId="46" fillId="25" borderId="11" xfId="189" applyFont="1" applyFill="1" applyBorder="1" applyAlignment="1">
      <alignment horizontal="center" vertical="top" wrapText="1"/>
    </xf>
    <xf numFmtId="0" fontId="60" fillId="25" borderId="11" xfId="183" applyFont="1" applyFill="1" applyBorder="1"/>
    <xf numFmtId="0" fontId="60" fillId="25" borderId="20" xfId="183" applyFont="1" applyFill="1" applyBorder="1"/>
    <xf numFmtId="0" fontId="46" fillId="25" borderId="11" xfId="189" applyFont="1" applyFill="1" applyBorder="1" applyAlignment="1">
      <alignment vertical="top" wrapText="1"/>
    </xf>
    <xf numFmtId="0" fontId="65" fillId="28" borderId="12" xfId="183" applyFont="1" applyFill="1" applyBorder="1" applyAlignment="1"/>
    <xf numFmtId="0" fontId="65" fillId="28" borderId="11" xfId="183" applyFont="1" applyFill="1" applyBorder="1" applyAlignment="1"/>
    <xf numFmtId="0" fontId="65" fillId="28" borderId="20" xfId="183" applyFont="1" applyFill="1" applyBorder="1" applyAlignment="1"/>
    <xf numFmtId="0" fontId="60" fillId="26" borderId="11" xfId="183" applyFont="1" applyFill="1" applyBorder="1" applyAlignment="1">
      <alignment horizontal="justify"/>
    </xf>
    <xf numFmtId="0" fontId="60" fillId="26" borderId="11" xfId="183" applyFont="1" applyFill="1" applyBorder="1"/>
    <xf numFmtId="0" fontId="60" fillId="26" borderId="20" xfId="183" applyFont="1" applyFill="1" applyBorder="1"/>
    <xf numFmtId="0" fontId="60" fillId="25" borderId="13" xfId="183" applyFont="1" applyFill="1" applyBorder="1" applyAlignment="1">
      <alignment horizontal="center" vertical="center"/>
    </xf>
    <xf numFmtId="0" fontId="60" fillId="25" borderId="14" xfId="183" applyFont="1" applyFill="1" applyBorder="1"/>
    <xf numFmtId="0" fontId="60" fillId="25" borderId="21" xfId="183" applyFont="1" applyFill="1" applyBorder="1"/>
    <xf numFmtId="0" fontId="60" fillId="25" borderId="15" xfId="183" applyFont="1" applyFill="1" applyBorder="1" applyAlignment="1">
      <alignment vertical="justify"/>
    </xf>
    <xf numFmtId="0" fontId="60" fillId="25" borderId="15" xfId="183" applyFont="1" applyFill="1" applyBorder="1" applyAlignment="1">
      <alignment horizontal="center"/>
    </xf>
    <xf numFmtId="0" fontId="60" fillId="25" borderId="15" xfId="183" applyFont="1" applyFill="1" applyBorder="1"/>
    <xf numFmtId="0" fontId="60" fillId="25" borderId="18" xfId="183" applyFont="1" applyFill="1" applyBorder="1"/>
    <xf numFmtId="0" fontId="60" fillId="27" borderId="11" xfId="183" applyFont="1" applyFill="1" applyBorder="1" applyAlignment="1">
      <alignment horizontal="center"/>
    </xf>
    <xf numFmtId="0" fontId="60" fillId="28" borderId="11" xfId="183" applyFont="1" applyFill="1" applyBorder="1" applyAlignment="1">
      <alignment vertical="justify"/>
    </xf>
    <xf numFmtId="0" fontId="60" fillId="28" borderId="11" xfId="183" applyFont="1" applyFill="1" applyBorder="1" applyAlignment="1">
      <alignment horizontal="center"/>
    </xf>
    <xf numFmtId="0" fontId="60" fillId="28" borderId="20" xfId="183" applyFont="1" applyFill="1" applyBorder="1" applyAlignment="1">
      <alignment horizontal="center"/>
    </xf>
    <xf numFmtId="0" fontId="60" fillId="25" borderId="11" xfId="183" applyFont="1" applyFill="1" applyBorder="1" applyAlignment="1">
      <alignment horizontal="left" vertical="justify" indent="1"/>
    </xf>
    <xf numFmtId="0" fontId="12" fillId="27" borderId="11" xfId="189" applyFont="1" applyFill="1" applyBorder="1" applyAlignment="1">
      <alignment horizontal="left" vertical="justify" indent="1"/>
    </xf>
    <xf numFmtId="0" fontId="12" fillId="27" borderId="11" xfId="189" applyFont="1" applyFill="1" applyBorder="1" applyAlignment="1">
      <alignment horizontal="center" vertical="top" wrapText="1"/>
    </xf>
    <xf numFmtId="0" fontId="12" fillId="27" borderId="11" xfId="189" applyFont="1" applyFill="1" applyBorder="1" applyAlignment="1">
      <alignment horizontal="left" vertical="top" wrapText="1"/>
    </xf>
    <xf numFmtId="0" fontId="12" fillId="27" borderId="20" xfId="189" applyFont="1" applyFill="1" applyBorder="1" applyAlignment="1">
      <alignment horizontal="left" vertical="top" wrapText="1"/>
    </xf>
    <xf numFmtId="0" fontId="12" fillId="27" borderId="20" xfId="189" applyFont="1" applyFill="1" applyBorder="1" applyAlignment="1">
      <alignment horizontal="center" vertical="top" wrapText="1"/>
    </xf>
    <xf numFmtId="0" fontId="60" fillId="27" borderId="11" xfId="183" quotePrefix="1" applyFont="1" applyFill="1" applyBorder="1" applyAlignment="1">
      <alignment horizontal="center"/>
    </xf>
    <xf numFmtId="0" fontId="12" fillId="27" borderId="12" xfId="189" applyFont="1" applyFill="1" applyBorder="1" applyAlignment="1">
      <alignment horizontal="center" vertical="top" wrapText="1"/>
    </xf>
    <xf numFmtId="0" fontId="12" fillId="27" borderId="11" xfId="189" applyFont="1" applyFill="1" applyBorder="1" applyAlignment="1">
      <alignment vertical="justify"/>
    </xf>
    <xf numFmtId="0" fontId="12" fillId="27" borderId="11" xfId="189" applyFont="1" applyFill="1" applyBorder="1" applyAlignment="1">
      <alignment horizontal="center" vertical="center" wrapText="1"/>
    </xf>
    <xf numFmtId="0" fontId="12" fillId="27" borderId="11" xfId="189" applyFont="1" applyFill="1" applyBorder="1" applyAlignment="1">
      <alignment horizontal="left" vertical="justify" indent="2"/>
    </xf>
    <xf numFmtId="0" fontId="12" fillId="28" borderId="11" xfId="189" applyFont="1" applyFill="1" applyBorder="1" applyAlignment="1">
      <alignment vertical="justify"/>
    </xf>
    <xf numFmtId="0" fontId="12" fillId="27" borderId="11" xfId="189" applyFont="1" applyFill="1" applyBorder="1" applyAlignment="1">
      <alignment horizontal="left" vertical="justify" indent="3"/>
    </xf>
    <xf numFmtId="0" fontId="12" fillId="28" borderId="11" xfId="189" applyFont="1" applyFill="1" applyBorder="1" applyAlignment="1">
      <alignment horizontal="left" vertical="justify" indent="1"/>
    </xf>
    <xf numFmtId="0" fontId="12" fillId="28" borderId="11" xfId="189" applyFont="1" applyFill="1" applyBorder="1" applyAlignment="1">
      <alignment horizontal="center" vertical="center" wrapText="1"/>
    </xf>
    <xf numFmtId="0" fontId="13" fillId="26" borderId="12" xfId="189" applyFont="1" applyFill="1" applyBorder="1" applyAlignment="1" applyProtection="1">
      <alignment vertical="center"/>
      <protection hidden="1"/>
    </xf>
    <xf numFmtId="0" fontId="60" fillId="26" borderId="11" xfId="183" applyFont="1" applyFill="1" applyBorder="1" applyAlignment="1">
      <alignment vertical="justify"/>
    </xf>
    <xf numFmtId="0" fontId="12" fillId="26" borderId="11" xfId="189" applyFont="1" applyFill="1" applyBorder="1" applyAlignment="1" applyProtection="1">
      <alignment vertical="center"/>
      <protection hidden="1"/>
    </xf>
    <xf numFmtId="0" fontId="60" fillId="26" borderId="11" xfId="183" applyFont="1" applyFill="1" applyBorder="1" applyAlignment="1">
      <alignment vertical="center"/>
    </xf>
    <xf numFmtId="0" fontId="60" fillId="26" borderId="20" xfId="183" applyFont="1" applyFill="1" applyBorder="1" applyAlignment="1">
      <alignment vertical="center"/>
    </xf>
    <xf numFmtId="0" fontId="12" fillId="27" borderId="11" xfId="195" applyFont="1" applyFill="1" applyBorder="1" applyAlignment="1">
      <alignment vertical="justify"/>
    </xf>
    <xf numFmtId="0" fontId="12" fillId="27" borderId="11" xfId="195" applyFont="1" applyFill="1" applyBorder="1" applyAlignment="1">
      <alignment horizontal="center" vertical="center" wrapText="1"/>
    </xf>
    <xf numFmtId="0" fontId="12" fillId="25" borderId="12" xfId="183" applyFont="1" applyFill="1" applyBorder="1" applyAlignment="1">
      <alignment horizontal="center" vertical="center"/>
    </xf>
    <xf numFmtId="0" fontId="12" fillId="26" borderId="11" xfId="189" applyFont="1" applyFill="1" applyBorder="1" applyAlignment="1">
      <alignment vertical="center"/>
    </xf>
    <xf numFmtId="0" fontId="12" fillId="26" borderId="20" xfId="189" applyFont="1" applyFill="1" applyBorder="1" applyAlignment="1">
      <alignment vertical="center"/>
    </xf>
    <xf numFmtId="0" fontId="60" fillId="27" borderId="11" xfId="183" applyFont="1" applyFill="1" applyBorder="1" applyAlignment="1">
      <alignment horizontal="justify"/>
    </xf>
    <xf numFmtId="0" fontId="12" fillId="27" borderId="12" xfId="189" applyFont="1" applyFill="1" applyBorder="1" applyAlignment="1">
      <alignment horizontal="center" vertical="center" wrapText="1"/>
    </xf>
    <xf numFmtId="0" fontId="62" fillId="26" borderId="12" xfId="183" applyFont="1" applyFill="1" applyBorder="1"/>
    <xf numFmtId="1" fontId="60" fillId="27" borderId="11" xfId="183" applyNumberFormat="1" applyFont="1" applyFill="1" applyBorder="1" applyAlignment="1">
      <alignment horizontal="center"/>
    </xf>
    <xf numFmtId="0" fontId="12" fillId="27" borderId="11" xfId="189" applyFont="1" applyFill="1" applyBorder="1" applyAlignment="1">
      <alignment horizontal="left" vertical="justify" indent="4"/>
    </xf>
    <xf numFmtId="0" fontId="60" fillId="28" borderId="11" xfId="183" applyFont="1" applyFill="1" applyBorder="1" applyAlignment="1">
      <alignment horizontal="left" indent="1"/>
    </xf>
    <xf numFmtId="0" fontId="60" fillId="25" borderId="11" xfId="183" applyFont="1" applyFill="1" applyBorder="1" applyAlignment="1">
      <alignment horizontal="left" indent="3"/>
    </xf>
    <xf numFmtId="17" fontId="12" fillId="27" borderId="11" xfId="189" applyNumberFormat="1" applyFont="1" applyFill="1" applyBorder="1" applyAlignment="1">
      <alignment horizontal="center" vertical="top" wrapText="1"/>
    </xf>
    <xf numFmtId="0" fontId="12" fillId="27" borderId="11" xfId="189" applyFont="1" applyFill="1" applyBorder="1" applyAlignment="1">
      <alignment horizontal="center" wrapText="1"/>
    </xf>
    <xf numFmtId="0" fontId="60" fillId="25" borderId="11" xfId="183" applyFont="1" applyFill="1" applyBorder="1" applyAlignment="1"/>
    <xf numFmtId="0" fontId="60" fillId="25" borderId="20" xfId="183" applyFont="1" applyFill="1" applyBorder="1" applyAlignment="1"/>
    <xf numFmtId="0" fontId="12" fillId="27" borderId="14" xfId="189" applyFont="1" applyFill="1" applyBorder="1" applyAlignment="1">
      <alignment vertical="justify"/>
    </xf>
    <xf numFmtId="0" fontId="12" fillId="27" borderId="14" xfId="189" applyFont="1" applyFill="1" applyBorder="1" applyAlignment="1">
      <alignment horizontal="center" vertical="top" wrapText="1"/>
    </xf>
    <xf numFmtId="0" fontId="12" fillId="27" borderId="14" xfId="189" applyFont="1" applyFill="1" applyBorder="1" applyAlignment="1">
      <alignment horizontal="center" vertical="center" wrapText="1"/>
    </xf>
    <xf numFmtId="0" fontId="60" fillId="25" borderId="18" xfId="183" applyFont="1" applyFill="1" applyBorder="1" applyAlignment="1">
      <alignment horizontal="center"/>
    </xf>
    <xf numFmtId="0" fontId="12" fillId="27" borderId="11" xfId="195" applyFont="1" applyFill="1" applyBorder="1" applyAlignment="1">
      <alignment horizontal="left" vertical="justify" indent="1"/>
    </xf>
    <xf numFmtId="0" fontId="12" fillId="27" borderId="11" xfId="183" applyFont="1" applyFill="1" applyBorder="1" applyAlignment="1">
      <alignment horizontal="center" vertical="center"/>
    </xf>
    <xf numFmtId="0" fontId="60" fillId="28" borderId="11" xfId="183" applyFont="1" applyFill="1" applyBorder="1" applyAlignment="1">
      <alignment horizontal="justify"/>
    </xf>
    <xf numFmtId="0" fontId="60" fillId="25" borderId="11" xfId="183" applyFont="1" applyFill="1" applyBorder="1" applyAlignment="1">
      <alignment horizontal="left" indent="1"/>
    </xf>
    <xf numFmtId="0" fontId="60" fillId="25" borderId="11" xfId="183" quotePrefix="1" applyFont="1" applyFill="1" applyBorder="1" applyAlignment="1">
      <alignment horizontal="center" wrapText="1"/>
    </xf>
    <xf numFmtId="0" fontId="12" fillId="28" borderId="11" xfId="195" applyFont="1" applyFill="1" applyBorder="1" applyAlignment="1">
      <alignment vertical="justify"/>
    </xf>
    <xf numFmtId="0" fontId="12" fillId="28" borderId="11" xfId="183" applyFont="1" applyFill="1" applyBorder="1" applyAlignment="1">
      <alignment horizontal="center" vertical="center"/>
    </xf>
    <xf numFmtId="0" fontId="12" fillId="27" borderId="11" xfId="195" applyFont="1" applyFill="1" applyBorder="1" applyAlignment="1">
      <alignment horizontal="left" vertical="justify" indent="2"/>
    </xf>
    <xf numFmtId="0" fontId="12" fillId="27" borderId="11" xfId="195" applyFont="1" applyFill="1" applyBorder="1" applyAlignment="1">
      <alignment horizontal="center" vertical="center"/>
    </xf>
    <xf numFmtId="0" fontId="60" fillId="25" borderId="11" xfId="183" applyFont="1" applyFill="1" applyBorder="1" applyAlignment="1">
      <alignment horizontal="left" vertical="justify" indent="2"/>
    </xf>
    <xf numFmtId="0" fontId="12" fillId="27" borderId="14" xfId="189" applyFont="1" applyFill="1" applyBorder="1" applyAlignment="1">
      <alignment horizontal="left" vertical="justify" indent="1"/>
    </xf>
    <xf numFmtId="0" fontId="12" fillId="0" borderId="16" xfId="195" applyFont="1" applyFill="1" applyBorder="1" applyAlignment="1">
      <alignment horizontal="center" vertical="center" wrapText="1"/>
    </xf>
    <xf numFmtId="0" fontId="12" fillId="0" borderId="15" xfId="195" applyFont="1" applyFill="1" applyBorder="1" applyAlignment="1">
      <alignment horizontal="justify" vertical="top" wrapText="1"/>
    </xf>
    <xf numFmtId="0" fontId="12" fillId="0" borderId="15" xfId="195" applyFont="1" applyFill="1" applyBorder="1" applyAlignment="1">
      <alignment horizontal="center" vertical="top" wrapText="1"/>
    </xf>
    <xf numFmtId="0" fontId="12" fillId="0" borderId="18" xfId="195" applyFont="1" applyFill="1" applyBorder="1" applyAlignment="1" applyProtection="1">
      <alignment vertical="center" wrapText="1"/>
      <protection hidden="1"/>
    </xf>
    <xf numFmtId="0" fontId="12" fillId="0" borderId="12" xfId="195" applyFont="1" applyFill="1" applyBorder="1" applyAlignment="1">
      <alignment horizontal="center" vertical="center" wrapText="1"/>
    </xf>
    <xf numFmtId="0" fontId="12" fillId="0" borderId="20" xfId="195" applyFont="1" applyFill="1" applyBorder="1" applyAlignment="1" applyProtection="1">
      <alignment vertical="center" wrapText="1"/>
      <protection hidden="1"/>
    </xf>
    <xf numFmtId="0" fontId="14" fillId="0" borderId="20" xfId="195" applyFont="1" applyFill="1" applyBorder="1" applyProtection="1">
      <protection hidden="1"/>
    </xf>
    <xf numFmtId="0" fontId="12" fillId="0" borderId="14" xfId="195" applyFont="1" applyFill="1" applyBorder="1" applyAlignment="1">
      <alignment horizontal="justify" vertical="top" wrapText="1"/>
    </xf>
    <xf numFmtId="0" fontId="12" fillId="0" borderId="14" xfId="195" applyFont="1" applyFill="1" applyBorder="1" applyAlignment="1">
      <alignment horizontal="center" vertical="top" wrapText="1"/>
    </xf>
    <xf numFmtId="0" fontId="14" fillId="0" borderId="21" xfId="195" applyFont="1" applyFill="1" applyBorder="1" applyProtection="1">
      <protection hidden="1"/>
    </xf>
    <xf numFmtId="0" fontId="62" fillId="29" borderId="27" xfId="183" applyFont="1" applyFill="1" applyBorder="1" applyAlignment="1">
      <alignment horizontal="center" vertical="center"/>
    </xf>
    <xf numFmtId="0" fontId="10" fillId="0" borderId="0" xfId="187" applyFont="1" applyFill="1" applyAlignment="1">
      <alignment horizontal="center" vertical="justify"/>
    </xf>
    <xf numFmtId="0" fontId="62" fillId="29" borderId="27" xfId="183" applyFont="1" applyFill="1" applyBorder="1" applyAlignment="1">
      <alignment horizontal="left" vertical="center"/>
    </xf>
    <xf numFmtId="0" fontId="63" fillId="29" borderId="27" xfId="183" applyFont="1" applyFill="1" applyBorder="1" applyAlignment="1">
      <alignment horizontal="center" vertical="center" wrapText="1"/>
    </xf>
    <xf numFmtId="0" fontId="60" fillId="25" borderId="49" xfId="183" applyFont="1" applyFill="1" applyBorder="1" applyAlignment="1">
      <alignment horizontal="center" vertical="top"/>
    </xf>
    <xf numFmtId="0" fontId="60" fillId="25" borderId="24" xfId="183" applyFont="1" applyFill="1" applyBorder="1" applyAlignment="1">
      <alignment vertical="center"/>
    </xf>
    <xf numFmtId="0" fontId="12" fillId="27" borderId="24" xfId="189" applyFont="1" applyFill="1" applyBorder="1" applyAlignment="1">
      <alignment vertical="justify"/>
    </xf>
    <xf numFmtId="0" fontId="12" fillId="27" borderId="24" xfId="189" applyFont="1" applyFill="1" applyBorder="1" applyAlignment="1">
      <alignment horizontal="center" vertical="center" wrapText="1"/>
    </xf>
    <xf numFmtId="0" fontId="60" fillId="25" borderId="24" xfId="183" applyFont="1" applyFill="1" applyBorder="1"/>
    <xf numFmtId="0" fontId="12" fillId="27" borderId="16" xfId="183" applyFont="1" applyFill="1" applyBorder="1" applyAlignment="1">
      <alignment horizontal="center" vertical="top" wrapText="1"/>
    </xf>
    <xf numFmtId="0" fontId="12" fillId="27" borderId="15" xfId="183" applyFont="1" applyFill="1" applyBorder="1" applyAlignment="1">
      <alignment horizontal="left" vertical="top" wrapText="1"/>
    </xf>
    <xf numFmtId="0" fontId="12" fillId="27" borderId="18" xfId="183" applyFont="1" applyFill="1" applyBorder="1" applyAlignment="1">
      <alignment horizontal="left" vertical="top" wrapText="1"/>
    </xf>
    <xf numFmtId="0" fontId="12" fillId="27" borderId="12" xfId="183" applyFont="1" applyFill="1" applyBorder="1" applyAlignment="1">
      <alignment horizontal="center" vertical="top" wrapText="1"/>
    </xf>
    <xf numFmtId="0" fontId="12" fillId="27" borderId="11" xfId="183" applyFont="1" applyFill="1" applyBorder="1" applyAlignment="1">
      <alignment horizontal="left" vertical="top" wrapText="1"/>
    </xf>
    <xf numFmtId="0" fontId="12" fillId="27" borderId="20" xfId="183" applyFont="1" applyFill="1" applyBorder="1" applyAlignment="1">
      <alignment horizontal="left" vertical="top" wrapText="1"/>
    </xf>
    <xf numFmtId="0" fontId="12" fillId="27" borderId="20" xfId="183" applyFont="1" applyFill="1" applyBorder="1" applyAlignment="1">
      <alignment horizontal="center" vertical="top" wrapText="1"/>
    </xf>
    <xf numFmtId="0" fontId="12" fillId="27" borderId="13" xfId="183" applyFont="1" applyFill="1" applyBorder="1" applyAlignment="1">
      <alignment horizontal="center" vertical="top" wrapText="1"/>
    </xf>
    <xf numFmtId="0" fontId="12" fillId="27" borderId="21" xfId="183" applyFont="1" applyFill="1" applyBorder="1" applyAlignment="1">
      <alignment horizontal="center" vertical="top" wrapText="1"/>
    </xf>
    <xf numFmtId="0" fontId="12" fillId="27" borderId="15" xfId="183" applyFont="1" applyFill="1" applyBorder="1" applyAlignment="1">
      <alignment horizontal="center"/>
    </xf>
    <xf numFmtId="0" fontId="12" fillId="27" borderId="18" xfId="183" applyFont="1" applyFill="1" applyBorder="1" applyAlignment="1">
      <alignment horizontal="center"/>
    </xf>
    <xf numFmtId="0" fontId="12" fillId="27" borderId="11" xfId="183" applyFont="1" applyFill="1" applyBorder="1" applyAlignment="1">
      <alignment horizontal="center"/>
    </xf>
    <xf numFmtId="0" fontId="12" fillId="27" borderId="20" xfId="183" applyFont="1" applyFill="1" applyBorder="1" applyAlignment="1">
      <alignment horizontal="center"/>
    </xf>
    <xf numFmtId="0" fontId="12" fillId="27" borderId="14" xfId="183" applyFont="1" applyFill="1" applyBorder="1" applyAlignment="1">
      <alignment horizontal="center"/>
    </xf>
    <xf numFmtId="0" fontId="12" fillId="27" borderId="21" xfId="183" applyFont="1" applyFill="1" applyBorder="1" applyAlignment="1">
      <alignment horizontal="center"/>
    </xf>
    <xf numFmtId="0" fontId="12" fillId="28" borderId="15" xfId="189" applyFont="1" applyFill="1" applyBorder="1" applyAlignment="1">
      <alignment vertical="justify"/>
    </xf>
    <xf numFmtId="0" fontId="12" fillId="28" borderId="15" xfId="189" applyFont="1" applyFill="1" applyBorder="1" applyAlignment="1">
      <alignment horizontal="center" vertical="top" wrapText="1"/>
    </xf>
    <xf numFmtId="0" fontId="60" fillId="28" borderId="15" xfId="183" applyFont="1" applyFill="1" applyBorder="1" applyAlignment="1">
      <alignment horizontal="center"/>
    </xf>
    <xf numFmtId="0" fontId="60" fillId="28" borderId="18" xfId="183" applyFont="1" applyFill="1" applyBorder="1" applyAlignment="1">
      <alignment horizontal="center"/>
    </xf>
    <xf numFmtId="0" fontId="60" fillId="25" borderId="13" xfId="183" applyFont="1" applyFill="1" applyBorder="1" applyAlignment="1">
      <alignment horizontal="center"/>
    </xf>
    <xf numFmtId="0" fontId="60" fillId="25" borderId="14" xfId="183" applyFont="1" applyFill="1" applyBorder="1" applyAlignment="1">
      <alignment vertical="justify"/>
    </xf>
    <xf numFmtId="0" fontId="60" fillId="25" borderId="14" xfId="183" applyFont="1" applyFill="1" applyBorder="1" applyAlignment="1">
      <alignment horizontal="center"/>
    </xf>
    <xf numFmtId="0" fontId="60" fillId="25" borderId="21" xfId="183" applyFont="1" applyFill="1" applyBorder="1" applyAlignment="1">
      <alignment horizontal="center"/>
    </xf>
    <xf numFmtId="0" fontId="12" fillId="27" borderId="14" xfId="189" applyFont="1" applyFill="1" applyBorder="1" applyAlignment="1">
      <alignment horizontal="left" vertical="justify" indent="4"/>
    </xf>
    <xf numFmtId="0" fontId="60" fillId="25" borderId="14" xfId="183" applyFont="1" applyFill="1" applyBorder="1" applyAlignment="1">
      <alignment horizontal="left" indent="3"/>
    </xf>
    <xf numFmtId="0" fontId="12" fillId="27" borderId="15" xfId="195" applyFont="1" applyFill="1" applyBorder="1" applyAlignment="1">
      <alignment vertical="justify"/>
    </xf>
    <xf numFmtId="0" fontId="12" fillId="27" borderId="15" xfId="195" applyFont="1" applyFill="1" applyBorder="1" applyAlignment="1">
      <alignment horizontal="center" vertical="center" wrapText="1"/>
    </xf>
    <xf numFmtId="0" fontId="12" fillId="27" borderId="14" xfId="195" applyFont="1" applyFill="1" applyBorder="1" applyAlignment="1">
      <alignment vertical="justify"/>
    </xf>
    <xf numFmtId="0" fontId="12" fillId="27" borderId="14" xfId="195" applyFont="1" applyFill="1" applyBorder="1" applyAlignment="1">
      <alignment horizontal="center" vertical="center" wrapText="1"/>
    </xf>
    <xf numFmtId="0" fontId="60" fillId="25" borderId="16" xfId="183" applyFont="1" applyFill="1" applyBorder="1" applyAlignment="1">
      <alignment horizontal="center"/>
    </xf>
    <xf numFmtId="0" fontId="60" fillId="27" borderId="15" xfId="183" applyFont="1" applyFill="1" applyBorder="1" applyAlignment="1">
      <alignment vertical="justify"/>
    </xf>
    <xf numFmtId="0" fontId="60" fillId="27" borderId="15" xfId="183" applyFont="1" applyFill="1" applyBorder="1" applyAlignment="1">
      <alignment horizontal="center"/>
    </xf>
    <xf numFmtId="0" fontId="60" fillId="27" borderId="11" xfId="183" applyFont="1" applyFill="1" applyBorder="1" applyAlignment="1">
      <alignment vertical="justify"/>
    </xf>
    <xf numFmtId="0" fontId="60" fillId="27" borderId="11" xfId="183" applyFont="1" applyFill="1" applyBorder="1" applyAlignment="1">
      <alignment horizontal="center" vertical="center" wrapText="1"/>
    </xf>
    <xf numFmtId="0" fontId="53" fillId="27" borderId="11" xfId="183" applyFont="1" applyFill="1" applyBorder="1" applyAlignment="1">
      <alignment horizontal="center"/>
    </xf>
    <xf numFmtId="0" fontId="60" fillId="27" borderId="14" xfId="183" applyFont="1" applyFill="1" applyBorder="1" applyAlignment="1">
      <alignment vertical="justify"/>
    </xf>
    <xf numFmtId="0" fontId="60" fillId="27" borderId="14" xfId="183" applyFont="1" applyFill="1" applyBorder="1" applyAlignment="1">
      <alignment horizontal="center"/>
    </xf>
    <xf numFmtId="0" fontId="66" fillId="25" borderId="0" xfId="256" applyFont="1" applyFill="1"/>
    <xf numFmtId="0" fontId="7" fillId="0" borderId="0" xfId="258"/>
    <xf numFmtId="0" fontId="67" fillId="25" borderId="0" xfId="256" applyFont="1" applyFill="1"/>
    <xf numFmtId="0" fontId="65" fillId="29" borderId="27" xfId="256" applyFont="1" applyFill="1" applyBorder="1" applyAlignment="1">
      <alignment horizontal="center" vertical="center" wrapText="1"/>
    </xf>
    <xf numFmtId="0" fontId="65" fillId="29" borderId="28" xfId="256" applyFont="1" applyFill="1" applyBorder="1" applyAlignment="1">
      <alignment horizontal="center" vertical="center" wrapText="1"/>
    </xf>
    <xf numFmtId="0" fontId="62" fillId="29" borderId="27" xfId="258" applyFont="1" applyFill="1" applyBorder="1" applyAlignment="1">
      <alignment horizontal="center" vertical="center"/>
    </xf>
    <xf numFmtId="0" fontId="65" fillId="25" borderId="16" xfId="256" applyFont="1" applyFill="1" applyBorder="1" applyAlignment="1">
      <alignment horizontal="center" vertical="center" wrapText="1"/>
    </xf>
    <xf numFmtId="0" fontId="65" fillId="25" borderId="15" xfId="256" applyFont="1" applyFill="1" applyBorder="1" applyAlignment="1">
      <alignment horizontal="left" vertical="center" wrapText="1"/>
    </xf>
    <xf numFmtId="0" fontId="65" fillId="25" borderId="15" xfId="256" applyFont="1" applyFill="1" applyBorder="1" applyAlignment="1">
      <alignment horizontal="center" vertical="center" wrapText="1"/>
    </xf>
    <xf numFmtId="0" fontId="65" fillId="25" borderId="11" xfId="256" applyFont="1" applyFill="1" applyBorder="1" applyAlignment="1">
      <alignment horizontal="left" vertical="center" wrapText="1"/>
    </xf>
    <xf numFmtId="0" fontId="66" fillId="25" borderId="11" xfId="256" applyFont="1" applyFill="1" applyBorder="1" applyAlignment="1">
      <alignment horizontal="center" vertical="center" wrapText="1"/>
    </xf>
    <xf numFmtId="0" fontId="65" fillId="28" borderId="11" xfId="256" applyFont="1" applyFill="1" applyBorder="1" applyAlignment="1">
      <alignment horizontal="left" vertical="center" wrapText="1"/>
    </xf>
    <xf numFmtId="0" fontId="65" fillId="28" borderId="11" xfId="256" applyFont="1" applyFill="1" applyBorder="1" applyAlignment="1">
      <alignment horizontal="center" vertical="center" wrapText="1"/>
    </xf>
    <xf numFmtId="0" fontId="66" fillId="0" borderId="11" xfId="256" applyFont="1" applyFill="1" applyBorder="1" applyAlignment="1">
      <alignment horizontal="center" vertical="center" wrapText="1"/>
    </xf>
    <xf numFmtId="0" fontId="66" fillId="28" borderId="11" xfId="256" applyFont="1" applyFill="1" applyBorder="1" applyAlignment="1">
      <alignment horizontal="center" vertical="center" wrapText="1"/>
    </xf>
    <xf numFmtId="0" fontId="66" fillId="25" borderId="14" xfId="256" applyFont="1" applyFill="1" applyBorder="1" applyAlignment="1">
      <alignment horizontal="left" vertical="center" wrapText="1"/>
    </xf>
    <xf numFmtId="0" fontId="66" fillId="25" borderId="14" xfId="256" applyFont="1" applyFill="1" applyBorder="1" applyAlignment="1">
      <alignment horizontal="center" vertical="center" wrapText="1"/>
    </xf>
    <xf numFmtId="0" fontId="65" fillId="25" borderId="0" xfId="256" applyFont="1" applyFill="1" applyBorder="1" applyAlignment="1">
      <alignment horizontal="center" vertical="center" wrapText="1"/>
    </xf>
    <xf numFmtId="0" fontId="66" fillId="25" borderId="0" xfId="256" applyFont="1" applyFill="1" applyBorder="1" applyAlignment="1">
      <alignment horizontal="left" vertical="center" wrapText="1"/>
    </xf>
    <xf numFmtId="0" fontId="66" fillId="25" borderId="0" xfId="256" applyFont="1" applyFill="1" applyBorder="1" applyAlignment="1">
      <alignment horizontal="center" vertical="center" wrapText="1"/>
    </xf>
    <xf numFmtId="0" fontId="66" fillId="25" borderId="0" xfId="256" applyFont="1" applyFill="1" applyBorder="1" applyAlignment="1">
      <alignment horizontal="justify" vertical="center" wrapText="1"/>
    </xf>
    <xf numFmtId="0" fontId="65" fillId="29" borderId="27" xfId="256" applyFont="1" applyFill="1" applyBorder="1" applyAlignment="1">
      <alignment horizontal="center" vertical="center"/>
    </xf>
    <xf numFmtId="0" fontId="68" fillId="29" borderId="27" xfId="256" applyFont="1" applyFill="1" applyBorder="1" applyAlignment="1">
      <alignment horizontal="center" vertical="center" wrapText="1"/>
    </xf>
    <xf numFmtId="0" fontId="65" fillId="25" borderId="16" xfId="256" applyFont="1" applyFill="1" applyBorder="1" applyAlignment="1">
      <alignment horizontal="center" vertical="center"/>
    </xf>
    <xf numFmtId="0" fontId="69" fillId="25" borderId="15" xfId="256" applyFont="1" applyFill="1" applyBorder="1" applyAlignment="1">
      <alignment horizontal="left" vertical="center" wrapText="1"/>
    </xf>
    <xf numFmtId="0" fontId="69" fillId="25" borderId="15" xfId="256" applyFont="1" applyFill="1" applyBorder="1" applyAlignment="1">
      <alignment horizontal="center" vertical="center" wrapText="1"/>
    </xf>
    <xf numFmtId="0" fontId="69" fillId="25" borderId="11" xfId="256" applyFont="1" applyFill="1" applyBorder="1" applyAlignment="1">
      <alignment horizontal="center" vertical="center" wrapText="1"/>
    </xf>
    <xf numFmtId="0" fontId="65" fillId="25" borderId="13" xfId="256" applyFont="1" applyFill="1" applyBorder="1" applyAlignment="1">
      <alignment horizontal="center" vertical="center"/>
    </xf>
    <xf numFmtId="0" fontId="69" fillId="25" borderId="14" xfId="256" applyFont="1" applyFill="1" applyBorder="1" applyAlignment="1">
      <alignment horizontal="left" vertical="center" wrapText="1"/>
    </xf>
    <xf numFmtId="0" fontId="69" fillId="25" borderId="14" xfId="256" applyFont="1" applyFill="1" applyBorder="1" applyAlignment="1">
      <alignment horizontal="center" vertical="center" wrapText="1"/>
    </xf>
    <xf numFmtId="0" fontId="60" fillId="25" borderId="12" xfId="183" applyFont="1" applyFill="1" applyBorder="1" applyAlignment="1">
      <alignment horizontal="center" vertical="top"/>
    </xf>
    <xf numFmtId="0" fontId="12" fillId="27" borderId="0" xfId="187" applyFont="1" applyFill="1"/>
    <xf numFmtId="0" fontId="57" fillId="27" borderId="0" xfId="187" applyFont="1" applyFill="1" applyAlignment="1">
      <alignment horizontal="right"/>
    </xf>
    <xf numFmtId="0" fontId="16" fillId="27" borderId="0" xfId="187" applyFont="1" applyFill="1" applyAlignment="1">
      <alignment horizontal="center" vertical="justify"/>
    </xf>
    <xf numFmtId="4" fontId="11" fillId="27" borderId="0" xfId="187" applyNumberFormat="1" applyFont="1" applyFill="1"/>
    <xf numFmtId="0" fontId="11" fillId="27" borderId="0" xfId="187" applyFont="1" applyFill="1" applyBorder="1" applyAlignment="1"/>
    <xf numFmtId="4" fontId="11" fillId="27" borderId="0" xfId="187" applyNumberFormat="1" applyFont="1" applyFill="1" applyAlignment="1">
      <alignment horizontal="center"/>
    </xf>
    <xf numFmtId="4" fontId="58" fillId="27" borderId="0" xfId="187" applyNumberFormat="1" applyFont="1" applyFill="1" applyAlignment="1">
      <alignment horizontal="right" indent="8"/>
    </xf>
    <xf numFmtId="0" fontId="61" fillId="27" borderId="0" xfId="183" applyFont="1" applyFill="1"/>
    <xf numFmtId="0" fontId="11" fillId="27" borderId="0" xfId="187" applyFont="1" applyFill="1"/>
    <xf numFmtId="0" fontId="15" fillId="27" borderId="0" xfId="187" applyFont="1" applyFill="1" applyBorder="1" applyAlignment="1" applyProtection="1">
      <alignment wrapText="1"/>
      <protection locked="0"/>
    </xf>
    <xf numFmtId="0" fontId="56" fillId="27" borderId="0" xfId="183" applyFill="1"/>
    <xf numFmtId="0" fontId="59" fillId="27" borderId="0" xfId="187" applyFont="1" applyFill="1" applyBorder="1" applyAlignment="1" applyProtection="1">
      <alignment horizontal="right" wrapText="1"/>
      <protection locked="0"/>
    </xf>
    <xf numFmtId="0" fontId="62" fillId="29" borderId="28" xfId="183" applyFont="1" applyFill="1" applyBorder="1" applyAlignment="1">
      <alignment horizontal="center" vertical="center" wrapText="1"/>
    </xf>
    <xf numFmtId="0" fontId="62" fillId="29" borderId="28" xfId="183" applyFont="1" applyFill="1" applyBorder="1" applyAlignment="1">
      <alignment horizontal="center" vertical="center"/>
    </xf>
    <xf numFmtId="0" fontId="63" fillId="29" borderId="28" xfId="183" applyFont="1" applyFill="1" applyBorder="1" applyAlignment="1">
      <alignment horizontal="center" vertical="center" wrapText="1"/>
    </xf>
    <xf numFmtId="0" fontId="60" fillId="25" borderId="15" xfId="183" applyFont="1" applyFill="1" applyBorder="1" applyAlignment="1">
      <alignment wrapText="1"/>
    </xf>
    <xf numFmtId="0" fontId="60" fillId="27" borderId="11" xfId="183" applyFont="1" applyFill="1" applyBorder="1" applyAlignment="1">
      <alignment wrapText="1"/>
    </xf>
    <xf numFmtId="0" fontId="60" fillId="27" borderId="20" xfId="183" applyFont="1" applyFill="1" applyBorder="1" applyAlignment="1">
      <alignment horizontal="center"/>
    </xf>
    <xf numFmtId="0" fontId="60" fillId="25" borderId="14" xfId="183" applyFont="1" applyFill="1" applyBorder="1" applyAlignment="1">
      <alignment wrapText="1"/>
    </xf>
    <xf numFmtId="0" fontId="64" fillId="27" borderId="0" xfId="183" applyFont="1" applyFill="1" applyBorder="1" applyAlignment="1">
      <alignment horizontal="left" vertical="top" wrapText="1"/>
    </xf>
    <xf numFmtId="0" fontId="60" fillId="25" borderId="49" xfId="183" applyFont="1" applyFill="1" applyBorder="1" applyAlignment="1">
      <alignment horizontal="center"/>
    </xf>
    <xf numFmtId="0" fontId="60" fillId="25" borderId="38" xfId="183" applyFont="1" applyFill="1" applyBorder="1" applyAlignment="1">
      <alignment horizontal="center"/>
    </xf>
    <xf numFmtId="0" fontId="60" fillId="25" borderId="36" xfId="183" applyFont="1" applyFill="1" applyBorder="1" applyAlignment="1">
      <alignment horizontal="center"/>
    </xf>
    <xf numFmtId="0" fontId="60" fillId="27" borderId="36" xfId="183" applyFont="1" applyFill="1" applyBorder="1" applyAlignment="1">
      <alignment horizontal="center"/>
    </xf>
    <xf numFmtId="0" fontId="12" fillId="27" borderId="38" xfId="183" applyFont="1" applyFill="1" applyBorder="1" applyAlignment="1">
      <alignment horizontal="center" vertical="top"/>
    </xf>
    <xf numFmtId="0" fontId="12" fillId="27" borderId="49" xfId="183" applyFont="1" applyFill="1" applyBorder="1" applyAlignment="1">
      <alignment horizontal="center" vertical="top"/>
    </xf>
    <xf numFmtId="0" fontId="12" fillId="27" borderId="36" xfId="183" applyFont="1" applyFill="1" applyBorder="1" applyAlignment="1">
      <alignment horizontal="center" vertical="top"/>
    </xf>
    <xf numFmtId="0" fontId="63" fillId="27" borderId="20" xfId="183" applyFont="1" applyFill="1" applyBorder="1" applyAlignment="1">
      <alignment horizontal="center" vertical="center" wrapText="1"/>
    </xf>
    <xf numFmtId="0" fontId="60" fillId="25" borderId="38" xfId="183" applyFont="1" applyFill="1" applyBorder="1" applyAlignment="1">
      <alignment horizontal="center" vertical="center"/>
    </xf>
    <xf numFmtId="0" fontId="60" fillId="25" borderId="49" xfId="183" applyFont="1" applyFill="1" applyBorder="1" applyAlignment="1">
      <alignment horizontal="center" vertical="center"/>
    </xf>
    <xf numFmtId="0" fontId="60" fillId="25" borderId="36" xfId="183" applyFont="1" applyFill="1" applyBorder="1" applyAlignment="1">
      <alignment horizontal="center" vertical="center"/>
    </xf>
    <xf numFmtId="0" fontId="60" fillId="25" borderId="38" xfId="183" applyFont="1" applyFill="1" applyBorder="1" applyAlignment="1">
      <alignment horizontal="justify" vertical="center"/>
    </xf>
    <xf numFmtId="0" fontId="60" fillId="25" borderId="36" xfId="183" applyFont="1" applyFill="1" applyBorder="1" applyAlignment="1">
      <alignment horizontal="justify" vertical="center"/>
    </xf>
    <xf numFmtId="0" fontId="60" fillId="25" borderId="38" xfId="183" applyFont="1" applyFill="1" applyBorder="1" applyAlignment="1">
      <alignment horizontal="center" vertical="top"/>
    </xf>
    <xf numFmtId="0" fontId="60" fillId="25" borderId="36" xfId="183" applyFont="1" applyFill="1" applyBorder="1" applyAlignment="1">
      <alignment horizontal="center" vertical="top"/>
    </xf>
    <xf numFmtId="0" fontId="60" fillId="25" borderId="38" xfId="183" applyFont="1" applyFill="1" applyBorder="1" applyAlignment="1">
      <alignment vertical="top"/>
    </xf>
    <xf numFmtId="0" fontId="60" fillId="25" borderId="36" xfId="183" applyFont="1" applyFill="1" applyBorder="1" applyAlignment="1">
      <alignment vertical="top"/>
    </xf>
    <xf numFmtId="0" fontId="62" fillId="25" borderId="36" xfId="183" applyFont="1" applyFill="1" applyBorder="1" applyAlignment="1">
      <alignment vertical="top"/>
    </xf>
    <xf numFmtId="0" fontId="56" fillId="25" borderId="0" xfId="183" applyFill="1" applyBorder="1"/>
    <xf numFmtId="0" fontId="12" fillId="25" borderId="11" xfId="189" applyFont="1" applyFill="1" applyBorder="1" applyAlignment="1">
      <alignment horizontal="left" vertical="top" indent="1"/>
    </xf>
    <xf numFmtId="0" fontId="12" fillId="25" borderId="49" xfId="189" applyFont="1" applyFill="1" applyBorder="1" applyAlignment="1">
      <alignment horizontal="center" vertical="center" wrapText="1"/>
    </xf>
    <xf numFmtId="0" fontId="12" fillId="25" borderId="38" xfId="189" applyFont="1" applyFill="1" applyBorder="1" applyAlignment="1">
      <alignment horizontal="center" vertical="center" wrapText="1"/>
    </xf>
    <xf numFmtId="0" fontId="12" fillId="25" borderId="36" xfId="189" applyFont="1" applyFill="1" applyBorder="1" applyAlignment="1">
      <alignment horizontal="center" vertical="center" wrapText="1"/>
    </xf>
    <xf numFmtId="0" fontId="12" fillId="25" borderId="38" xfId="189" applyFont="1" applyFill="1" applyBorder="1" applyAlignment="1">
      <alignment horizontal="center" vertical="top" wrapText="1"/>
    </xf>
    <xf numFmtId="0" fontId="12" fillId="25" borderId="49" xfId="189" applyFont="1" applyFill="1" applyBorder="1" applyAlignment="1">
      <alignment horizontal="center" vertical="top" wrapText="1"/>
    </xf>
    <xf numFmtId="0" fontId="12" fillId="25" borderId="36" xfId="189" applyFont="1" applyFill="1" applyBorder="1" applyAlignment="1">
      <alignment horizontal="center" vertical="top" wrapText="1"/>
    </xf>
    <xf numFmtId="0" fontId="62" fillId="25" borderId="38" xfId="183" applyFont="1" applyFill="1" applyBorder="1" applyAlignment="1">
      <alignment horizontal="left"/>
    </xf>
    <xf numFmtId="0" fontId="62" fillId="25" borderId="36" xfId="183" applyFont="1" applyFill="1" applyBorder="1" applyAlignment="1">
      <alignment horizontal="left"/>
    </xf>
    <xf numFmtId="0" fontId="12" fillId="25" borderId="39" xfId="189" applyFont="1" applyFill="1" applyBorder="1" applyAlignment="1" applyProtection="1">
      <alignment horizontal="left" vertical="center" wrapText="1"/>
      <protection hidden="1"/>
    </xf>
    <xf numFmtId="0" fontId="12" fillId="25" borderId="39" xfId="189" applyFont="1" applyFill="1" applyBorder="1" applyAlignment="1">
      <alignment horizontal="center" vertical="top" wrapText="1"/>
    </xf>
    <xf numFmtId="0" fontId="12" fillId="25" borderId="40" xfId="189" applyFont="1" applyFill="1" applyBorder="1" applyAlignment="1">
      <alignment horizontal="center" vertical="top" wrapText="1"/>
    </xf>
    <xf numFmtId="0" fontId="13" fillId="26" borderId="11" xfId="189" applyFont="1" applyFill="1" applyBorder="1" applyAlignment="1">
      <alignment horizontal="center" vertical="top" wrapText="1"/>
    </xf>
    <xf numFmtId="0" fontId="13" fillId="26" borderId="20" xfId="189" applyFont="1" applyFill="1" applyBorder="1" applyAlignment="1">
      <alignment horizontal="center" vertical="top" wrapText="1"/>
    </xf>
    <xf numFmtId="0" fontId="12" fillId="25" borderId="44" xfId="189" applyFont="1" applyFill="1" applyBorder="1" applyAlignment="1">
      <alignment horizontal="center" vertical="top" wrapText="1"/>
    </xf>
    <xf numFmtId="0" fontId="13" fillId="25" borderId="44" xfId="189" applyFont="1" applyFill="1" applyBorder="1" applyAlignment="1">
      <alignment horizontal="center" vertical="top" wrapText="1"/>
    </xf>
    <xf numFmtId="0" fontId="13" fillId="25" borderId="60" xfId="189" applyFont="1" applyFill="1" applyBorder="1" applyAlignment="1">
      <alignment horizontal="center" vertical="top" wrapText="1"/>
    </xf>
    <xf numFmtId="0" fontId="12" fillId="25" borderId="11" xfId="189" applyFont="1" applyFill="1" applyBorder="1" applyAlignment="1">
      <alignment horizontal="left" vertical="center" indent="1"/>
    </xf>
    <xf numFmtId="0" fontId="12" fillId="25" borderId="11" xfId="189" applyFont="1" applyFill="1" applyBorder="1" applyAlignment="1">
      <alignment horizontal="left" indent="3"/>
    </xf>
    <xf numFmtId="0" fontId="60" fillId="27" borderId="36" xfId="185" applyFont="1" applyFill="1" applyBorder="1" applyAlignment="1">
      <alignment horizontal="center" vertical="center"/>
    </xf>
    <xf numFmtId="0" fontId="60" fillId="27" borderId="0" xfId="185" applyFont="1" applyFill="1"/>
    <xf numFmtId="0" fontId="60" fillId="27" borderId="0" xfId="185" applyFont="1" applyFill="1" applyBorder="1"/>
    <xf numFmtId="0" fontId="13" fillId="27" borderId="0" xfId="187" applyFont="1" applyFill="1" applyAlignment="1"/>
    <xf numFmtId="0" fontId="46" fillId="27" borderId="0" xfId="185" applyFont="1" applyFill="1"/>
    <xf numFmtId="0" fontId="12" fillId="27" borderId="36" xfId="189" applyFont="1" applyFill="1" applyBorder="1" applyAlignment="1">
      <alignment horizontal="center" vertical="center" wrapText="1"/>
    </xf>
    <xf numFmtId="0" fontId="46" fillId="27" borderId="11" xfId="185" applyFont="1" applyFill="1" applyBorder="1"/>
    <xf numFmtId="0" fontId="12" fillId="27" borderId="38" xfId="189" applyFont="1" applyFill="1" applyBorder="1" applyAlignment="1">
      <alignment horizontal="center" vertical="center" wrapText="1"/>
    </xf>
    <xf numFmtId="0" fontId="12" fillId="25" borderId="39" xfId="189" applyFont="1" applyFill="1" applyBorder="1" applyAlignment="1">
      <alignment horizontal="left" vertical="center" indent="1"/>
    </xf>
    <xf numFmtId="0" fontId="12" fillId="25" borderId="44" xfId="189" applyFont="1" applyFill="1" applyBorder="1" applyAlignment="1">
      <alignment horizontal="left" vertical="center" indent="1"/>
    </xf>
    <xf numFmtId="0" fontId="12" fillId="25" borderId="37" xfId="189" applyFont="1" applyFill="1" applyBorder="1" applyAlignment="1">
      <alignment horizontal="left" vertical="center" indent="1"/>
    </xf>
    <xf numFmtId="0" fontId="12" fillId="25" borderId="37" xfId="189" applyFont="1" applyFill="1" applyBorder="1" applyAlignment="1">
      <alignment horizontal="center" vertical="top" wrapText="1"/>
    </xf>
    <xf numFmtId="0" fontId="12" fillId="25" borderId="39" xfId="189" applyFont="1" applyFill="1" applyBorder="1" applyAlignment="1">
      <alignment horizontal="left" vertical="top" wrapText="1" indent="2"/>
    </xf>
    <xf numFmtId="0" fontId="12" fillId="25" borderId="44" xfId="189" applyFont="1" applyFill="1" applyBorder="1" applyAlignment="1">
      <alignment horizontal="left" vertical="top" wrapText="1" indent="2"/>
    </xf>
    <xf numFmtId="0" fontId="13" fillId="25" borderId="39" xfId="189" applyFont="1" applyFill="1" applyBorder="1" applyAlignment="1">
      <alignment horizontal="center" vertical="top" wrapText="1"/>
    </xf>
    <xf numFmtId="0" fontId="13" fillId="28" borderId="38" xfId="189" applyFont="1" applyFill="1" applyBorder="1" applyProtection="1">
      <protection hidden="1"/>
    </xf>
    <xf numFmtId="0" fontId="56" fillId="28" borderId="39" xfId="183" applyFill="1" applyBorder="1"/>
    <xf numFmtId="0" fontId="12" fillId="28" borderId="39" xfId="189" applyFont="1" applyFill="1" applyBorder="1" applyAlignment="1" applyProtection="1">
      <alignment vertical="center" wrapText="1"/>
      <protection hidden="1"/>
    </xf>
    <xf numFmtId="0" fontId="12" fillId="28" borderId="39" xfId="189" applyFont="1" applyFill="1" applyBorder="1" applyAlignment="1">
      <alignment horizontal="center" vertical="top" wrapText="1"/>
    </xf>
    <xf numFmtId="0" fontId="12" fillId="28" borderId="40" xfId="189" applyFont="1" applyFill="1" applyBorder="1" applyAlignment="1">
      <alignment horizontal="center" vertical="top" wrapText="1"/>
    </xf>
    <xf numFmtId="0" fontId="60" fillId="25" borderId="14" xfId="183" applyFont="1" applyFill="1" applyBorder="1" applyAlignment="1">
      <alignment horizontal="justify"/>
    </xf>
    <xf numFmtId="0" fontId="62" fillId="27" borderId="0" xfId="183" applyFont="1" applyFill="1" applyAlignment="1">
      <alignment horizontal="left" vertical="center"/>
    </xf>
    <xf numFmtId="0" fontId="62" fillId="27" borderId="0" xfId="183" applyFont="1" applyFill="1" applyAlignment="1">
      <alignment vertical="justify"/>
    </xf>
    <xf numFmtId="0" fontId="62" fillId="27" borderId="0" xfId="183" applyFont="1" applyFill="1"/>
    <xf numFmtId="0" fontId="62" fillId="27" borderId="17" xfId="183" applyFont="1" applyFill="1" applyBorder="1" applyAlignment="1">
      <alignment horizontal="left" vertical="center"/>
    </xf>
    <xf numFmtId="0" fontId="62" fillId="27" borderId="17" xfId="183" applyFont="1" applyFill="1" applyBorder="1" applyAlignment="1">
      <alignment vertical="justify"/>
    </xf>
    <xf numFmtId="0" fontId="62" fillId="27" borderId="17" xfId="183" applyFont="1" applyFill="1" applyBorder="1"/>
    <xf numFmtId="0" fontId="13" fillId="27" borderId="17" xfId="183" applyFont="1" applyFill="1" applyBorder="1" applyAlignment="1">
      <alignment horizontal="left" vertical="center"/>
    </xf>
    <xf numFmtId="0" fontId="62" fillId="25" borderId="0" xfId="183" applyFont="1" applyFill="1" applyAlignment="1">
      <alignment horizontal="left" vertical="center"/>
    </xf>
    <xf numFmtId="0" fontId="62" fillId="25" borderId="0" xfId="183" applyFont="1" applyFill="1" applyAlignment="1">
      <alignment vertical="justify"/>
    </xf>
    <xf numFmtId="0" fontId="62" fillId="25" borderId="0" xfId="183" applyFont="1" applyFill="1"/>
    <xf numFmtId="0" fontId="60" fillId="25" borderId="12" xfId="183" applyFont="1" applyFill="1" applyBorder="1" applyAlignment="1">
      <alignment horizontal="center" vertical="top"/>
    </xf>
    <xf numFmtId="0" fontId="64" fillId="27" borderId="0" xfId="185" applyFont="1" applyFill="1"/>
    <xf numFmtId="0" fontId="66" fillId="27" borderId="0" xfId="0" applyFont="1" applyFill="1" applyAlignment="1"/>
    <xf numFmtId="0" fontId="65" fillId="30" borderId="27" xfId="0" applyFont="1" applyFill="1" applyBorder="1" applyAlignment="1">
      <alignment horizontal="center" vertical="center"/>
    </xf>
    <xf numFmtId="0" fontId="60" fillId="27" borderId="0" xfId="0" applyFont="1" applyFill="1" applyAlignment="1"/>
    <xf numFmtId="0" fontId="66" fillId="29" borderId="27" xfId="0" applyFont="1" applyFill="1" applyBorder="1" applyAlignment="1">
      <alignment horizontal="right" vertical="center"/>
    </xf>
    <xf numFmtId="0" fontId="66" fillId="27" borderId="19" xfId="0" applyFont="1" applyFill="1" applyBorder="1" applyAlignment="1">
      <alignment horizontal="center" vertical="center" wrapText="1"/>
    </xf>
    <xf numFmtId="0" fontId="66" fillId="26" borderId="50" xfId="0" applyFont="1" applyFill="1" applyBorder="1" applyAlignment="1">
      <alignment horizontal="left" wrapText="1" indent="1"/>
    </xf>
    <xf numFmtId="0" fontId="66" fillId="26" borderId="55" xfId="0" applyFont="1" applyFill="1" applyBorder="1" applyAlignment="1">
      <alignment horizontal="right" vertical="center"/>
    </xf>
    <xf numFmtId="0" fontId="66" fillId="27" borderId="35" xfId="0" applyFont="1" applyFill="1" applyBorder="1" applyAlignment="1">
      <alignment horizontal="center" vertical="center" wrapText="1"/>
    </xf>
    <xf numFmtId="0" fontId="66" fillId="27" borderId="47" xfId="0" applyFont="1" applyFill="1" applyBorder="1" applyAlignment="1">
      <alignment horizontal="left" wrapText="1" indent="2"/>
    </xf>
    <xf numFmtId="0" fontId="66" fillId="27" borderId="56" xfId="0" applyFont="1" applyFill="1" applyBorder="1" applyAlignment="1">
      <alignment horizontal="right" vertical="center"/>
    </xf>
    <xf numFmtId="0" fontId="66" fillId="27" borderId="55" xfId="0" applyFont="1" applyFill="1" applyBorder="1" applyAlignment="1">
      <alignment horizontal="center" vertical="center" wrapText="1"/>
    </xf>
    <xf numFmtId="0" fontId="66" fillId="27" borderId="57" xfId="0" applyFont="1" applyFill="1" applyBorder="1" applyAlignment="1">
      <alignment horizontal="center" vertical="center" wrapText="1"/>
    </xf>
    <xf numFmtId="0" fontId="66" fillId="26" borderId="47" xfId="0" applyFont="1" applyFill="1" applyBorder="1" applyAlignment="1">
      <alignment horizontal="left" wrapText="1" indent="1"/>
    </xf>
    <xf numFmtId="0" fontId="66" fillId="27" borderId="26" xfId="0" applyFont="1" applyFill="1" applyBorder="1" applyAlignment="1">
      <alignment horizontal="center" vertical="center" wrapText="1"/>
    </xf>
    <xf numFmtId="0" fontId="66" fillId="27" borderId="31" xfId="0" applyFont="1" applyFill="1" applyBorder="1" applyAlignment="1">
      <alignment horizontal="left" wrapText="1" indent="2"/>
    </xf>
    <xf numFmtId="0" fontId="66" fillId="27" borderId="23" xfId="0" applyFont="1" applyFill="1" applyBorder="1" applyAlignment="1">
      <alignment horizontal="right" vertical="center"/>
    </xf>
    <xf numFmtId="0" fontId="66" fillId="26" borderId="51" xfId="0" applyFont="1" applyFill="1" applyBorder="1" applyAlignment="1">
      <alignment horizontal="left" wrapText="1" indent="1"/>
    </xf>
    <xf numFmtId="0" fontId="66" fillId="27" borderId="52" xfId="0" applyFont="1" applyFill="1" applyBorder="1" applyAlignment="1">
      <alignment horizontal="left" wrapText="1" indent="2"/>
    </xf>
    <xf numFmtId="0" fontId="66" fillId="26" borderId="52" xfId="0" applyFont="1" applyFill="1" applyBorder="1" applyAlignment="1">
      <alignment horizontal="left" wrapText="1" indent="1"/>
    </xf>
    <xf numFmtId="0" fontId="66" fillId="27" borderId="46" xfId="0" applyFont="1" applyFill="1" applyBorder="1" applyAlignment="1">
      <alignment horizontal="left" wrapText="1" indent="2"/>
    </xf>
    <xf numFmtId="0" fontId="66" fillId="26" borderId="29" xfId="0" applyFont="1" applyFill="1" applyBorder="1" applyAlignment="1">
      <alignment horizontal="left" wrapText="1" indent="1"/>
    </xf>
    <xf numFmtId="0" fontId="14" fillId="27" borderId="47" xfId="0" applyFont="1" applyFill="1" applyBorder="1" applyAlignment="1">
      <alignment horizontal="left" wrapText="1" indent="2"/>
    </xf>
    <xf numFmtId="0" fontId="66" fillId="27" borderId="52" xfId="0" applyFont="1" applyFill="1" applyBorder="1" applyAlignment="1">
      <alignment horizontal="left" vertical="center" wrapText="1" indent="2"/>
    </xf>
    <xf numFmtId="0" fontId="66" fillId="27" borderId="47" xfId="0" applyFont="1" applyFill="1" applyBorder="1" applyAlignment="1">
      <alignment horizontal="right" vertical="center"/>
    </xf>
    <xf numFmtId="0" fontId="66" fillId="27" borderId="58" xfId="0" applyFont="1" applyFill="1" applyBorder="1" applyAlignment="1">
      <alignment horizontal="left" wrapText="1" indent="2"/>
    </xf>
    <xf numFmtId="0" fontId="66" fillId="26" borderId="53" xfId="0" applyFont="1" applyFill="1" applyBorder="1" applyAlignment="1">
      <alignment horizontal="left" wrapText="1" indent="1"/>
    </xf>
    <xf numFmtId="0" fontId="66" fillId="27" borderId="31" xfId="0" applyFont="1" applyFill="1" applyBorder="1" applyAlignment="1">
      <alignment horizontal="right" vertical="center"/>
    </xf>
    <xf numFmtId="0" fontId="71" fillId="27" borderId="0" xfId="0" applyFont="1" applyFill="1" applyBorder="1" applyAlignment="1"/>
    <xf numFmtId="0" fontId="66" fillId="27" borderId="47" xfId="0" applyFont="1" applyFill="1" applyBorder="1" applyAlignment="1">
      <alignment horizontal="left" vertical="center" wrapText="1" indent="2"/>
    </xf>
    <xf numFmtId="0" fontId="72" fillId="27" borderId="53" xfId="0" applyFont="1" applyFill="1" applyBorder="1" applyAlignment="1">
      <alignment horizontal="left" vertical="center" indent="2"/>
    </xf>
    <xf numFmtId="0" fontId="66" fillId="27" borderId="55" xfId="0" applyFont="1" applyFill="1" applyBorder="1" applyAlignment="1">
      <alignment horizontal="right" vertical="center"/>
    </xf>
    <xf numFmtId="0" fontId="66" fillId="27" borderId="47" xfId="0" applyFont="1" applyFill="1" applyBorder="1" applyAlignment="1">
      <alignment horizontal="left" vertical="center" wrapText="1"/>
    </xf>
    <xf numFmtId="0" fontId="66" fillId="26" borderId="56" xfId="0" applyFont="1" applyFill="1" applyBorder="1" applyAlignment="1">
      <alignment horizontal="right" vertical="center"/>
    </xf>
    <xf numFmtId="0" fontId="66" fillId="27" borderId="57" xfId="0" applyFont="1" applyFill="1" applyBorder="1" applyAlignment="1">
      <alignment horizontal="right" vertical="center"/>
    </xf>
    <xf numFmtId="0" fontId="64" fillId="27" borderId="52" xfId="0" applyFont="1" applyFill="1" applyBorder="1" applyAlignment="1">
      <alignment horizontal="left" wrapText="1" indent="2"/>
    </xf>
    <xf numFmtId="0" fontId="66" fillId="27" borderId="19" xfId="0" applyFont="1" applyFill="1" applyBorder="1" applyAlignment="1">
      <alignment horizontal="center" vertical="center"/>
    </xf>
    <xf numFmtId="0" fontId="66" fillId="27" borderId="35" xfId="0" applyFont="1" applyFill="1" applyBorder="1" applyAlignment="1">
      <alignment horizontal="center" vertical="center"/>
    </xf>
    <xf numFmtId="0" fontId="66" fillId="27" borderId="57" xfId="0" applyFont="1" applyFill="1" applyBorder="1" applyAlignment="1">
      <alignment horizontal="center" vertical="center"/>
    </xf>
    <xf numFmtId="0" fontId="66" fillId="26" borderId="56" xfId="0" applyFont="1" applyFill="1" applyBorder="1" applyAlignment="1">
      <alignment horizontal="left" wrapText="1" indent="1"/>
    </xf>
    <xf numFmtId="0" fontId="66" fillId="27" borderId="56" xfId="0" applyFont="1" applyFill="1" applyBorder="1" applyAlignment="1">
      <alignment horizontal="left" wrapText="1" indent="2"/>
    </xf>
    <xf numFmtId="0" fontId="66" fillId="27" borderId="55" xfId="0" applyFont="1" applyFill="1" applyBorder="1" applyAlignment="1">
      <alignment horizontal="center" vertical="center"/>
    </xf>
    <xf numFmtId="0" fontId="66" fillId="27" borderId="26" xfId="0" applyFont="1" applyFill="1" applyBorder="1" applyAlignment="1">
      <alignment horizontal="center" vertical="center"/>
    </xf>
    <xf numFmtId="0" fontId="66" fillId="27" borderId="0" xfId="0" applyFont="1" applyFill="1" applyBorder="1" applyAlignment="1">
      <alignment horizontal="right" vertical="center"/>
    </xf>
    <xf numFmtId="0" fontId="66" fillId="26" borderId="22" xfId="0" applyFont="1" applyFill="1" applyBorder="1" applyAlignment="1">
      <alignment horizontal="left" wrapText="1" indent="1"/>
    </xf>
    <xf numFmtId="0" fontId="66" fillId="27" borderId="57" xfId="0" applyFont="1" applyFill="1" applyBorder="1" applyAlignment="1">
      <alignment horizontal="left" wrapText="1" indent="2"/>
    </xf>
    <xf numFmtId="0" fontId="66" fillId="27" borderId="0" xfId="0" applyFont="1" applyFill="1" applyBorder="1" applyAlignment="1"/>
    <xf numFmtId="0" fontId="66" fillId="29" borderId="19" xfId="0" applyFont="1" applyFill="1" applyBorder="1" applyAlignment="1">
      <alignment horizontal="right" vertical="center"/>
    </xf>
    <xf numFmtId="0" fontId="66" fillId="26" borderId="22" xfId="0" applyFont="1" applyFill="1" applyBorder="1" applyAlignment="1">
      <alignment horizontal="right" vertical="center"/>
    </xf>
    <xf numFmtId="0" fontId="66" fillId="27" borderId="56" xfId="0" applyFont="1" applyFill="1" applyBorder="1" applyAlignment="1">
      <alignment vertical="center"/>
    </xf>
    <xf numFmtId="0" fontId="66" fillId="27" borderId="57" xfId="0" applyFont="1" applyFill="1" applyBorder="1" applyAlignment="1">
      <alignment vertical="center"/>
    </xf>
    <xf numFmtId="0" fontId="66" fillId="27" borderId="59" xfId="0" applyFont="1" applyFill="1" applyBorder="1" applyAlignment="1">
      <alignment horizontal="center" vertical="center"/>
    </xf>
    <xf numFmtId="0" fontId="66" fillId="27" borderId="23" xfId="0" applyFont="1" applyFill="1" applyBorder="1" applyAlignment="1">
      <alignment horizontal="left" wrapText="1" indent="2"/>
    </xf>
    <xf numFmtId="0" fontId="66" fillId="27" borderId="23" xfId="0" applyFont="1" applyFill="1" applyBorder="1" applyAlignment="1">
      <alignment vertical="center"/>
    </xf>
    <xf numFmtId="0" fontId="60" fillId="27" borderId="15" xfId="183" applyFont="1" applyFill="1" applyBorder="1" applyAlignment="1">
      <alignment horizontal="center" vertical="center"/>
    </xf>
    <xf numFmtId="0" fontId="60" fillId="25" borderId="11" xfId="183" applyFont="1" applyFill="1" applyBorder="1" applyAlignment="1">
      <alignment horizontal="left" vertical="justify" indent="3"/>
    </xf>
    <xf numFmtId="0" fontId="12" fillId="27" borderId="11" xfId="189" quotePrefix="1" applyFont="1" applyFill="1" applyBorder="1" applyAlignment="1">
      <alignment horizontal="left" vertical="justify" indent="2"/>
    </xf>
    <xf numFmtId="0" fontId="12" fillId="25" borderId="49" xfId="183" applyFont="1" applyFill="1" applyBorder="1" applyAlignment="1">
      <alignment horizontal="center" vertical="center"/>
    </xf>
    <xf numFmtId="0" fontId="12" fillId="27" borderId="49" xfId="189" applyFont="1" applyFill="1" applyBorder="1" applyAlignment="1">
      <alignment horizontal="center" vertical="center" wrapText="1"/>
    </xf>
    <xf numFmtId="0" fontId="60" fillId="28" borderId="11" xfId="183" applyFont="1" applyFill="1" applyBorder="1" applyAlignment="1">
      <alignment horizontal="left" vertical="justify" indent="1"/>
    </xf>
    <xf numFmtId="0" fontId="60" fillId="25" borderId="34" xfId="183" applyFont="1" applyFill="1" applyBorder="1" applyAlignment="1">
      <alignment horizontal="center" vertical="center"/>
    </xf>
    <xf numFmtId="0" fontId="46" fillId="25" borderId="11" xfId="189" applyFont="1" applyFill="1" applyBorder="1" applyAlignment="1">
      <alignment horizontal="left" vertical="top" wrapText="1" indent="1"/>
    </xf>
    <xf numFmtId="0" fontId="46" fillId="25" borderId="11" xfId="189" applyFont="1" applyFill="1" applyBorder="1" applyAlignment="1">
      <alignment horizontal="left" vertical="top" wrapText="1" indent="2"/>
    </xf>
    <xf numFmtId="0" fontId="60" fillId="27" borderId="11" xfId="183" applyFont="1" applyFill="1" applyBorder="1" applyAlignment="1">
      <alignment horizontal="left" vertical="justify" indent="1"/>
    </xf>
    <xf numFmtId="0" fontId="12" fillId="27" borderId="11" xfId="183" applyFont="1" applyFill="1" applyBorder="1" applyAlignment="1">
      <alignment horizontal="left" vertical="justify" indent="1"/>
    </xf>
    <xf numFmtId="0" fontId="60" fillId="27" borderId="11" xfId="183" applyFont="1" applyFill="1" applyBorder="1" applyAlignment="1">
      <alignment horizontal="center" vertical="center"/>
    </xf>
    <xf numFmtId="0" fontId="60" fillId="25" borderId="41" xfId="183" applyFont="1" applyFill="1" applyBorder="1" applyAlignment="1">
      <alignment horizontal="center" vertical="center"/>
    </xf>
    <xf numFmtId="0" fontId="12" fillId="27" borderId="34" xfId="183" applyFont="1" applyFill="1" applyBorder="1" applyAlignment="1">
      <alignment horizontal="center" vertical="top"/>
    </xf>
    <xf numFmtId="0" fontId="12" fillId="27" borderId="14" xfId="183" applyFont="1" applyFill="1" applyBorder="1" applyAlignment="1">
      <alignment horizontal="left" vertical="justify" indent="1"/>
    </xf>
    <xf numFmtId="0" fontId="12" fillId="27" borderId="11" xfId="183" applyFont="1" applyFill="1" applyBorder="1" applyAlignment="1" applyProtection="1">
      <alignment horizontal="left" vertical="justify" indent="1"/>
      <protection hidden="1"/>
    </xf>
    <xf numFmtId="0" fontId="12" fillId="27" borderId="14" xfId="183" applyFont="1" applyFill="1" applyBorder="1" applyAlignment="1" applyProtection="1">
      <alignment horizontal="left" vertical="justify" indent="1"/>
      <protection hidden="1"/>
    </xf>
    <xf numFmtId="0" fontId="60" fillId="27" borderId="38" xfId="183" applyFont="1" applyFill="1" applyBorder="1" applyAlignment="1">
      <alignment horizontal="center" vertical="top"/>
    </xf>
    <xf numFmtId="0" fontId="60" fillId="27" borderId="49" xfId="183" applyFont="1" applyFill="1" applyBorder="1" applyAlignment="1">
      <alignment horizontal="center" vertical="top"/>
    </xf>
    <xf numFmtId="0" fontId="60" fillId="27" borderId="36" xfId="183" applyFont="1" applyFill="1" applyBorder="1" applyAlignment="1">
      <alignment horizontal="center" vertical="top"/>
    </xf>
    <xf numFmtId="0" fontId="60" fillId="27" borderId="41" xfId="183" applyFont="1" applyFill="1" applyBorder="1" applyAlignment="1">
      <alignment horizontal="center" vertical="top"/>
    </xf>
    <xf numFmtId="0" fontId="60" fillId="27" borderId="34" xfId="183" applyFont="1" applyFill="1" applyBorder="1" applyAlignment="1">
      <alignment horizontal="center" vertical="top"/>
    </xf>
    <xf numFmtId="0" fontId="12" fillId="27" borderId="11" xfId="183" applyFont="1" applyFill="1" applyBorder="1" applyAlignment="1">
      <alignment horizontal="left" vertical="justify" indent="2"/>
    </xf>
    <xf numFmtId="0" fontId="12" fillId="27" borderId="14" xfId="183" applyFont="1" applyFill="1" applyBorder="1" applyAlignment="1">
      <alignment horizontal="center" vertical="center"/>
    </xf>
    <xf numFmtId="0" fontId="13" fillId="26" borderId="62" xfId="189" applyFont="1" applyFill="1" applyBorder="1" applyAlignment="1" applyProtection="1">
      <alignment vertical="center"/>
      <protection hidden="1"/>
    </xf>
    <xf numFmtId="0" fontId="60" fillId="26" borderId="42" xfId="183" applyFont="1" applyFill="1" applyBorder="1" applyAlignment="1">
      <alignment vertical="center"/>
    </xf>
    <xf numFmtId="0" fontId="62" fillId="26" borderId="16" xfId="183" applyFont="1" applyFill="1" applyBorder="1" applyAlignment="1">
      <alignment horizontal="center" vertical="center"/>
    </xf>
    <xf numFmtId="0" fontId="62" fillId="26" borderId="15" xfId="183" applyFont="1" applyFill="1" applyBorder="1" applyAlignment="1">
      <alignment horizontal="left" vertical="center"/>
    </xf>
    <xf numFmtId="0" fontId="62" fillId="26" borderId="15" xfId="183" applyFont="1" applyFill="1" applyBorder="1" applyAlignment="1">
      <alignment horizontal="center" vertical="center"/>
    </xf>
    <xf numFmtId="0" fontId="63" fillId="26" borderId="18" xfId="183" applyFont="1" applyFill="1" applyBorder="1" applyAlignment="1">
      <alignment horizontal="center" vertical="center" wrapText="1"/>
    </xf>
    <xf numFmtId="0" fontId="12" fillId="25" borderId="36" xfId="189" applyFont="1" applyFill="1" applyBorder="1" applyAlignment="1" applyProtection="1">
      <alignment horizontal="center" vertical="center"/>
      <protection hidden="1"/>
    </xf>
    <xf numFmtId="0" fontId="60" fillId="25" borderId="13" xfId="183" applyFont="1" applyFill="1" applyBorder="1" applyAlignment="1">
      <alignment horizontal="center" vertical="top"/>
    </xf>
    <xf numFmtId="0" fontId="12" fillId="0" borderId="38" xfId="195" applyFont="1" applyFill="1" applyBorder="1" applyAlignment="1">
      <alignment horizontal="center" vertical="center" wrapText="1"/>
    </xf>
    <xf numFmtId="0" fontId="12" fillId="0" borderId="49" xfId="195" applyFont="1" applyFill="1" applyBorder="1" applyAlignment="1">
      <alignment horizontal="center" vertical="center" wrapText="1"/>
    </xf>
    <xf numFmtId="0" fontId="12" fillId="0" borderId="36" xfId="195" applyFont="1" applyFill="1" applyBorder="1" applyAlignment="1">
      <alignment horizontal="center" vertical="center" wrapText="1"/>
    </xf>
    <xf numFmtId="0" fontId="12" fillId="0" borderId="34" xfId="195" applyFont="1" applyFill="1" applyBorder="1" applyAlignment="1">
      <alignment horizontal="center" vertical="center" wrapText="1"/>
    </xf>
    <xf numFmtId="0" fontId="14" fillId="0" borderId="0" xfId="195" applyFont="1" applyFill="1" applyBorder="1" applyProtection="1">
      <protection hidden="1"/>
    </xf>
    <xf numFmtId="0" fontId="65" fillId="29" borderId="48" xfId="0" applyFont="1" applyFill="1" applyBorder="1" applyAlignment="1">
      <alignment horizontal="left" vertical="center" wrapText="1"/>
    </xf>
    <xf numFmtId="0" fontId="65" fillId="29" borderId="28" xfId="0" applyFont="1" applyFill="1" applyBorder="1" applyAlignment="1">
      <alignment horizontal="left" wrapText="1"/>
    </xf>
    <xf numFmtId="0" fontId="65" fillId="29" borderId="48" xfId="0" applyFont="1" applyFill="1" applyBorder="1" applyAlignment="1">
      <alignment horizontal="left" vertical="center"/>
    </xf>
    <xf numFmtId="0" fontId="65" fillId="25" borderId="12" xfId="256" applyFont="1" applyFill="1" applyBorder="1" applyAlignment="1">
      <alignment horizontal="center" vertical="center"/>
    </xf>
    <xf numFmtId="0" fontId="69" fillId="25" borderId="11" xfId="256" applyFont="1" applyFill="1" applyBorder="1" applyAlignment="1">
      <alignment horizontal="left" vertical="center" wrapText="1"/>
    </xf>
    <xf numFmtId="0" fontId="65" fillId="25" borderId="12" xfId="256" applyFont="1" applyFill="1" applyBorder="1" applyAlignment="1">
      <alignment horizontal="center" vertical="center" wrapText="1"/>
    </xf>
    <xf numFmtId="0" fontId="66" fillId="25" borderId="11" xfId="256" applyFont="1" applyFill="1" applyBorder="1" applyAlignment="1">
      <alignment horizontal="left" vertical="center" wrapText="1"/>
    </xf>
    <xf numFmtId="0" fontId="65" fillId="25" borderId="49" xfId="256" applyFont="1" applyFill="1" applyBorder="1" applyAlignment="1">
      <alignment horizontal="center" vertical="center" wrapText="1"/>
    </xf>
    <xf numFmtId="0" fontId="65" fillId="25" borderId="36" xfId="256" applyFont="1" applyFill="1" applyBorder="1" applyAlignment="1">
      <alignment horizontal="center" vertical="center" wrapText="1"/>
    </xf>
    <xf numFmtId="0" fontId="65" fillId="25" borderId="38" xfId="256" applyFont="1" applyFill="1" applyBorder="1" applyAlignment="1">
      <alignment horizontal="center" vertical="center" wrapText="1"/>
    </xf>
    <xf numFmtId="0" fontId="66" fillId="25" borderId="0" xfId="256" applyFont="1" applyFill="1" applyBorder="1"/>
    <xf numFmtId="0" fontId="65" fillId="25" borderId="51" xfId="256" applyFont="1" applyFill="1" applyBorder="1" applyAlignment="1">
      <alignment horizontal="justify" vertical="center" wrapText="1"/>
    </xf>
    <xf numFmtId="0" fontId="66" fillId="25" borderId="52" xfId="256" applyFont="1" applyFill="1" applyBorder="1" applyAlignment="1">
      <alignment horizontal="justify" vertical="center" wrapText="1"/>
    </xf>
    <xf numFmtId="0" fontId="65" fillId="28" borderId="52" xfId="256" applyFont="1" applyFill="1" applyBorder="1" applyAlignment="1">
      <alignment horizontal="justify" vertical="center" wrapText="1"/>
    </xf>
    <xf numFmtId="0" fontId="66" fillId="28" borderId="52" xfId="256" applyFont="1" applyFill="1" applyBorder="1" applyAlignment="1">
      <alignment horizontal="justify" vertical="center" wrapText="1"/>
    </xf>
    <xf numFmtId="0" fontId="65" fillId="25" borderId="52" xfId="256" applyFont="1" applyFill="1" applyBorder="1" applyAlignment="1">
      <alignment horizontal="justify" vertical="center" wrapText="1"/>
    </xf>
    <xf numFmtId="0" fontId="66" fillId="25" borderId="46" xfId="256" applyFont="1" applyFill="1" applyBorder="1" applyAlignment="1">
      <alignment horizontal="justify" vertical="center" wrapText="1"/>
    </xf>
    <xf numFmtId="0" fontId="65" fillId="25" borderId="11" xfId="256" applyFont="1" applyFill="1" applyBorder="1" applyAlignment="1">
      <alignment horizontal="justify" vertical="center" wrapText="1"/>
    </xf>
    <xf numFmtId="0" fontId="66" fillId="25" borderId="11" xfId="256" applyFont="1" applyFill="1" applyBorder="1" applyAlignment="1">
      <alignment horizontal="justify" vertical="center" wrapText="1"/>
    </xf>
    <xf numFmtId="0" fontId="65" fillId="28" borderId="11" xfId="256" applyFont="1" applyFill="1" applyBorder="1" applyAlignment="1">
      <alignment horizontal="justify" vertical="center" wrapText="1"/>
    </xf>
    <xf numFmtId="0" fontId="66" fillId="28" borderId="11" xfId="256" applyFont="1" applyFill="1" applyBorder="1" applyAlignment="1">
      <alignment horizontal="justify" vertical="center" wrapText="1"/>
    </xf>
    <xf numFmtId="0" fontId="69" fillId="25" borderId="11" xfId="256" applyFont="1" applyFill="1" applyBorder="1" applyAlignment="1">
      <alignment vertical="center" wrapText="1"/>
    </xf>
    <xf numFmtId="0" fontId="66" fillId="25" borderId="11" xfId="256" applyFont="1" applyFill="1" applyBorder="1" applyAlignment="1">
      <alignment vertical="center" wrapText="1"/>
    </xf>
    <xf numFmtId="0" fontId="69" fillId="25" borderId="39" xfId="256" applyFont="1" applyFill="1" applyBorder="1" applyAlignment="1">
      <alignment vertical="center" wrapText="1"/>
    </xf>
    <xf numFmtId="0" fontId="66" fillId="25" borderId="20" xfId="256" applyFont="1" applyFill="1" applyBorder="1"/>
    <xf numFmtId="0" fontId="66" fillId="25" borderId="21" xfId="256" applyFont="1" applyFill="1" applyBorder="1"/>
    <xf numFmtId="0" fontId="66" fillId="25" borderId="40" xfId="256" applyFont="1" applyFill="1" applyBorder="1"/>
    <xf numFmtId="0" fontId="66" fillId="25" borderId="39" xfId="256" applyFont="1" applyFill="1" applyBorder="1" applyAlignment="1">
      <alignment horizontal="left" vertical="center" wrapText="1"/>
    </xf>
    <xf numFmtId="0" fontId="66" fillId="25" borderId="44" xfId="256" applyFont="1" applyFill="1" applyBorder="1" applyAlignment="1">
      <alignment horizontal="left" vertical="center" wrapText="1"/>
    </xf>
    <xf numFmtId="0" fontId="66" fillId="25" borderId="37" xfId="256" applyFont="1" applyFill="1" applyBorder="1" applyAlignment="1">
      <alignment horizontal="left" vertical="center" wrapText="1"/>
    </xf>
    <xf numFmtId="0" fontId="65" fillId="25" borderId="15" xfId="256" applyFont="1" applyFill="1" applyBorder="1" applyAlignment="1">
      <alignment horizontal="justify" vertical="center" wrapText="1"/>
    </xf>
    <xf numFmtId="0" fontId="66" fillId="25" borderId="14" xfId="256" applyFont="1" applyFill="1" applyBorder="1" applyAlignment="1">
      <alignment horizontal="justify" vertical="center" wrapText="1"/>
    </xf>
    <xf numFmtId="0" fontId="69" fillId="25" borderId="44" xfId="256" applyFont="1" applyFill="1" applyBorder="1" applyAlignment="1">
      <alignment horizontal="left" vertical="center" wrapText="1"/>
    </xf>
    <xf numFmtId="0" fontId="65" fillId="25" borderId="38" xfId="256" applyFont="1" applyFill="1" applyBorder="1" applyAlignment="1">
      <alignment horizontal="center" vertical="center"/>
    </xf>
    <xf numFmtId="0" fontId="69" fillId="25" borderId="39" xfId="256" applyFont="1" applyFill="1" applyBorder="1" applyAlignment="1">
      <alignment horizontal="left" vertical="center" wrapText="1"/>
    </xf>
    <xf numFmtId="0" fontId="69" fillId="25" borderId="39" xfId="256" applyFont="1" applyFill="1" applyBorder="1" applyAlignment="1">
      <alignment horizontal="center" vertical="center" wrapText="1"/>
    </xf>
    <xf numFmtId="0" fontId="66" fillId="25" borderId="11" xfId="256" applyFont="1" applyFill="1" applyBorder="1" applyAlignment="1">
      <alignment horizontal="left" vertical="center" wrapText="1" indent="1"/>
    </xf>
    <xf numFmtId="0" fontId="66" fillId="0" borderId="11" xfId="256" applyFont="1" applyFill="1" applyBorder="1" applyAlignment="1">
      <alignment horizontal="left" vertical="center" wrapText="1" indent="1"/>
    </xf>
    <xf numFmtId="0" fontId="66" fillId="25" borderId="37" xfId="256" applyFont="1" applyFill="1" applyBorder="1" applyAlignment="1">
      <alignment horizontal="left" vertical="center" wrapText="1" indent="1"/>
    </xf>
    <xf numFmtId="0" fontId="66" fillId="25" borderId="39" xfId="256" applyFont="1" applyFill="1" applyBorder="1" applyAlignment="1">
      <alignment horizontal="left" vertical="center" wrapText="1" indent="1"/>
    </xf>
    <xf numFmtId="0" fontId="66" fillId="25" borderId="44" xfId="256" applyFont="1" applyFill="1" applyBorder="1" applyAlignment="1">
      <alignment horizontal="left" vertical="center" wrapText="1" indent="1"/>
    </xf>
    <xf numFmtId="0" fontId="65" fillId="25" borderId="34" xfId="256" applyFont="1" applyFill="1" applyBorder="1" applyAlignment="1">
      <alignment horizontal="center" vertical="center" wrapText="1"/>
    </xf>
    <xf numFmtId="0" fontId="65" fillId="25" borderId="49" xfId="256" applyFont="1" applyFill="1" applyBorder="1" applyAlignment="1">
      <alignment horizontal="center" vertical="center"/>
    </xf>
    <xf numFmtId="0" fontId="65" fillId="25" borderId="36" xfId="256" applyFont="1" applyFill="1" applyBorder="1" applyAlignment="1">
      <alignment horizontal="center" vertical="center"/>
    </xf>
    <xf numFmtId="0" fontId="66" fillId="25" borderId="37" xfId="256" applyFont="1" applyFill="1" applyBorder="1" applyAlignment="1">
      <alignment horizontal="left" vertical="center" wrapText="1" indent="2"/>
    </xf>
    <xf numFmtId="0" fontId="66" fillId="25" borderId="39" xfId="256" applyFont="1" applyFill="1" applyBorder="1" applyAlignment="1">
      <alignment horizontal="left" vertical="center" wrapText="1" indent="2"/>
    </xf>
    <xf numFmtId="0" fontId="66" fillId="25" borderId="44" xfId="256" applyFont="1" applyFill="1" applyBorder="1" applyAlignment="1">
      <alignment horizontal="left" vertical="center" wrapText="1" indent="2"/>
    </xf>
    <xf numFmtId="0" fontId="62" fillId="29" borderId="16" xfId="183" applyFont="1" applyFill="1" applyBorder="1" applyAlignment="1">
      <alignment horizontal="center" vertical="center"/>
    </xf>
    <xf numFmtId="0" fontId="62" fillId="29" borderId="15" xfId="183" applyFont="1" applyFill="1" applyBorder="1" applyAlignment="1">
      <alignment horizontal="center" vertical="center"/>
    </xf>
    <xf numFmtId="0" fontId="62" fillId="29" borderId="18" xfId="183" applyFont="1" applyFill="1" applyBorder="1" applyAlignment="1">
      <alignment horizontal="center" vertical="center" wrapText="1"/>
    </xf>
    <xf numFmtId="0" fontId="62" fillId="29" borderId="41" xfId="183" applyFont="1" applyFill="1" applyBorder="1" applyAlignment="1">
      <alignment horizontal="center" vertical="center"/>
    </xf>
    <xf numFmtId="0" fontId="62" fillId="29" borderId="25" xfId="183" applyFont="1" applyFill="1" applyBorder="1" applyAlignment="1">
      <alignment horizontal="center" vertical="center"/>
    </xf>
    <xf numFmtId="0" fontId="62" fillId="29" borderId="63" xfId="183" applyFont="1" applyFill="1" applyBorder="1" applyAlignment="1">
      <alignment horizontal="center" vertical="center" wrapText="1"/>
    </xf>
    <xf numFmtId="0" fontId="12" fillId="26" borderId="11" xfId="189" applyFont="1" applyFill="1" applyBorder="1" applyAlignment="1" applyProtection="1">
      <alignment horizontal="center" vertical="center"/>
      <protection hidden="1"/>
    </xf>
    <xf numFmtId="0" fontId="62" fillId="25" borderId="0" xfId="183" applyFont="1" applyFill="1" applyAlignment="1">
      <alignment horizontal="center" vertical="center"/>
    </xf>
    <xf numFmtId="0" fontId="78" fillId="27" borderId="12" xfId="269" applyFont="1" applyFill="1" applyBorder="1" applyAlignment="1">
      <alignment horizontal="center" vertical="top"/>
    </xf>
    <xf numFmtId="0" fontId="78" fillId="27" borderId="11" xfId="269" applyFont="1" applyFill="1" applyBorder="1" applyAlignment="1">
      <alignment horizontal="left" vertical="top"/>
    </xf>
    <xf numFmtId="0" fontId="78" fillId="27" borderId="11" xfId="269" applyFont="1" applyFill="1" applyBorder="1" applyAlignment="1">
      <alignment horizontal="center" vertical="center"/>
    </xf>
    <xf numFmtId="0" fontId="12" fillId="27" borderId="20" xfId="187" applyFont="1" applyFill="1" applyBorder="1" applyAlignment="1">
      <alignment horizontal="center" vertical="center"/>
    </xf>
    <xf numFmtId="0" fontId="78" fillId="27" borderId="11" xfId="269" applyFont="1" applyFill="1" applyBorder="1" applyAlignment="1">
      <alignment horizontal="center" vertical="top"/>
    </xf>
    <xf numFmtId="0" fontId="78" fillId="27" borderId="11" xfId="269" applyFont="1" applyFill="1" applyBorder="1" applyAlignment="1">
      <alignment horizontal="center" vertical="center" wrapText="1"/>
    </xf>
    <xf numFmtId="0" fontId="12" fillId="27" borderId="11" xfId="187" applyFont="1" applyFill="1" applyBorder="1" applyAlignment="1">
      <alignment horizontal="center" vertical="center"/>
    </xf>
    <xf numFmtId="0" fontId="78" fillId="27" borderId="49" xfId="269" applyFont="1" applyFill="1" applyBorder="1" applyAlignment="1">
      <alignment horizontal="center" vertical="top" wrapText="1"/>
    </xf>
    <xf numFmtId="0" fontId="78" fillId="27" borderId="36" xfId="269" applyFont="1" applyFill="1" applyBorder="1" applyAlignment="1">
      <alignment horizontal="center" vertical="top" wrapText="1"/>
    </xf>
    <xf numFmtId="0" fontId="78" fillId="27" borderId="11" xfId="269" applyFont="1" applyFill="1" applyBorder="1" applyAlignment="1">
      <alignment horizontal="left" vertical="top" indent="1"/>
    </xf>
    <xf numFmtId="0" fontId="78" fillId="27" borderId="38" xfId="269" applyFont="1" applyFill="1" applyBorder="1" applyAlignment="1">
      <alignment horizontal="center" vertical="top" wrapText="1"/>
    </xf>
    <xf numFmtId="0" fontId="78" fillId="27" borderId="13" xfId="269" applyFont="1" applyFill="1" applyBorder="1" applyAlignment="1">
      <alignment horizontal="center" vertical="top"/>
    </xf>
    <xf numFmtId="0" fontId="78" fillId="27" borderId="14" xfId="269" applyFont="1" applyFill="1" applyBorder="1" applyAlignment="1">
      <alignment horizontal="left" vertical="top"/>
    </xf>
    <xf numFmtId="0" fontId="78" fillId="27" borderId="14" xfId="269" applyFont="1" applyFill="1" applyBorder="1" applyAlignment="1">
      <alignment horizontal="center" vertical="center"/>
    </xf>
    <xf numFmtId="0" fontId="12" fillId="27" borderId="21" xfId="187" applyFont="1" applyFill="1" applyBorder="1" applyAlignment="1">
      <alignment horizontal="center" vertical="center"/>
    </xf>
    <xf numFmtId="0" fontId="12" fillId="27" borderId="0" xfId="187" applyFont="1" applyFill="1" applyAlignment="1">
      <alignment horizontal="center" vertical="center"/>
    </xf>
    <xf numFmtId="0" fontId="78" fillId="27" borderId="12" xfId="269" applyFont="1" applyFill="1" applyBorder="1" applyAlignment="1">
      <alignment horizontal="center" vertical="top" wrapText="1"/>
    </xf>
    <xf numFmtId="0" fontId="78" fillId="27" borderId="11" xfId="269" applyFont="1" applyFill="1" applyBorder="1" applyAlignment="1">
      <alignment horizontal="left" vertical="top" wrapText="1"/>
    </xf>
    <xf numFmtId="0" fontId="78" fillId="27" borderId="16" xfId="269" applyFont="1" applyFill="1" applyBorder="1" applyAlignment="1">
      <alignment horizontal="center" vertical="top"/>
    </xf>
    <xf numFmtId="0" fontId="78" fillId="27" borderId="15" xfId="269" applyFont="1" applyFill="1" applyBorder="1" applyAlignment="1">
      <alignment horizontal="left" vertical="top"/>
    </xf>
    <xf numFmtId="0" fontId="78" fillId="27" borderId="15" xfId="269" applyFont="1" applyFill="1" applyBorder="1" applyAlignment="1">
      <alignment horizontal="center" vertical="center"/>
    </xf>
    <xf numFmtId="0" fontId="12" fillId="27" borderId="18" xfId="187" applyFont="1" applyFill="1" applyBorder="1" applyAlignment="1">
      <alignment horizontal="center" vertical="center"/>
    </xf>
    <xf numFmtId="0" fontId="78" fillId="27" borderId="49" xfId="269" applyFont="1" applyFill="1" applyBorder="1" applyAlignment="1">
      <alignment horizontal="center" vertical="top"/>
    </xf>
    <xf numFmtId="0" fontId="78" fillId="27" borderId="38" xfId="269" applyFont="1" applyFill="1" applyBorder="1" applyAlignment="1">
      <alignment horizontal="center" vertical="top"/>
    </xf>
    <xf numFmtId="0" fontId="78" fillId="27" borderId="36" xfId="269" applyFont="1" applyFill="1" applyBorder="1" applyAlignment="1">
      <alignment horizontal="center" vertical="center" wrapText="1"/>
    </xf>
    <xf numFmtId="0" fontId="78" fillId="27" borderId="11" xfId="269" applyFont="1" applyFill="1" applyBorder="1" applyAlignment="1">
      <alignment horizontal="left" vertical="top" indent="3"/>
    </xf>
    <xf numFmtId="0" fontId="78" fillId="27" borderId="34" xfId="269" applyFont="1" applyFill="1" applyBorder="1" applyAlignment="1">
      <alignment horizontal="center" vertical="center" wrapText="1"/>
    </xf>
    <xf numFmtId="0" fontId="78" fillId="27" borderId="14" xfId="269" applyFont="1" applyFill="1" applyBorder="1" applyAlignment="1">
      <alignment horizontal="left" vertical="top" indent="3"/>
    </xf>
    <xf numFmtId="0" fontId="19" fillId="27" borderId="0" xfId="187" applyFont="1" applyFill="1"/>
    <xf numFmtId="0" fontId="78" fillId="27" borderId="32" xfId="269" applyFont="1" applyFill="1" applyBorder="1" applyAlignment="1">
      <alignment horizontal="left" vertical="top"/>
    </xf>
    <xf numFmtId="0" fontId="78" fillId="27" borderId="32" xfId="269" applyFont="1" applyFill="1" applyBorder="1" applyAlignment="1">
      <alignment horizontal="center" vertical="center"/>
    </xf>
    <xf numFmtId="0" fontId="12" fillId="27" borderId="33" xfId="187" applyFont="1" applyFill="1" applyBorder="1" applyAlignment="1">
      <alignment horizontal="center" vertical="center"/>
    </xf>
    <xf numFmtId="0" fontId="78" fillId="27" borderId="34" xfId="269" applyFont="1" applyFill="1" applyBorder="1" applyAlignment="1">
      <alignment horizontal="center" vertical="top"/>
    </xf>
    <xf numFmtId="0" fontId="78" fillId="27" borderId="11" xfId="269" applyFont="1" applyFill="1" applyBorder="1" applyAlignment="1">
      <alignment horizontal="left" vertical="top" indent="2"/>
    </xf>
    <xf numFmtId="0" fontId="62" fillId="0" borderId="0" xfId="183" applyFont="1" applyFill="1" applyAlignment="1">
      <alignment horizontal="left" vertical="center"/>
    </xf>
    <xf numFmtId="0" fontId="78" fillId="27" borderId="36" xfId="269" applyFont="1" applyFill="1" applyBorder="1" applyAlignment="1">
      <alignment horizontal="center" vertical="top"/>
    </xf>
    <xf numFmtId="0" fontId="78" fillId="27" borderId="36" xfId="269" applyFont="1" applyFill="1" applyBorder="1" applyAlignment="1">
      <alignment vertical="top"/>
    </xf>
    <xf numFmtId="0" fontId="78" fillId="27" borderId="38" xfId="269" applyFont="1" applyFill="1" applyBorder="1" applyAlignment="1">
      <alignment vertical="top"/>
    </xf>
    <xf numFmtId="0" fontId="12" fillId="0" borderId="11" xfId="189" applyFont="1" applyFill="1" applyBorder="1" applyAlignment="1">
      <alignment horizontal="center" vertical="top" wrapText="1"/>
    </xf>
    <xf numFmtId="0" fontId="12" fillId="0" borderId="11" xfId="189" applyFont="1" applyFill="1" applyBorder="1" applyAlignment="1">
      <alignment horizontal="center" vertical="center" wrapText="1"/>
    </xf>
    <xf numFmtId="0" fontId="12" fillId="0" borderId="11" xfId="189" applyFont="1" applyFill="1" applyBorder="1" applyAlignment="1">
      <alignment horizontal="left" vertical="justify" indent="1"/>
    </xf>
    <xf numFmtId="0" fontId="80" fillId="25" borderId="0" xfId="183" applyFont="1" applyFill="1"/>
    <xf numFmtId="4" fontId="11" fillId="27" borderId="0" xfId="187" applyNumberFormat="1" applyFont="1" applyFill="1" applyAlignment="1">
      <alignment horizontal="left" wrapText="1"/>
    </xf>
    <xf numFmtId="0" fontId="65" fillId="27" borderId="48" xfId="0" applyFont="1" applyFill="1" applyBorder="1" applyAlignment="1">
      <alignment horizontal="left" vertical="center"/>
    </xf>
    <xf numFmtId="0" fontId="65" fillId="27" borderId="54" xfId="0" applyFont="1" applyFill="1" applyBorder="1" applyAlignment="1">
      <alignment horizontal="center" vertical="center" wrapText="1"/>
    </xf>
    <xf numFmtId="4" fontId="11" fillId="27" borderId="0" xfId="187" applyNumberFormat="1" applyFont="1" applyFill="1" applyAlignment="1">
      <alignment horizontal="left" wrapText="1"/>
    </xf>
    <xf numFmtId="4" fontId="11" fillId="27" borderId="0" xfId="187" applyNumberFormat="1" applyFont="1" applyFill="1" applyAlignment="1">
      <alignment horizontal="center" vertical="center"/>
    </xf>
    <xf numFmtId="0" fontId="82" fillId="27" borderId="0" xfId="0" applyFont="1" applyFill="1" applyBorder="1" applyAlignment="1"/>
    <xf numFmtId="0" fontId="12" fillId="25" borderId="0" xfId="187" applyFont="1" applyFill="1" applyAlignment="1">
      <alignment vertical="center"/>
    </xf>
    <xf numFmtId="0" fontId="12" fillId="25" borderId="0" xfId="187" applyFont="1" applyFill="1"/>
    <xf numFmtId="0" fontId="84" fillId="0" borderId="0" xfId="187" applyFont="1" applyFill="1" applyBorder="1" applyAlignment="1" applyProtection="1">
      <alignment horizontal="right" wrapText="1"/>
      <protection locked="0"/>
    </xf>
    <xf numFmtId="4" fontId="11" fillId="27" borderId="0" xfId="187" applyNumberFormat="1" applyFont="1" applyFill="1" applyAlignment="1">
      <alignment horizontal="left" wrapText="1"/>
    </xf>
    <xf numFmtId="4" fontId="11" fillId="0" borderId="0" xfId="187" applyNumberFormat="1" applyFont="1" applyFill="1" applyAlignment="1">
      <alignment horizontal="center"/>
    </xf>
    <xf numFmtId="0" fontId="14" fillId="0" borderId="0" xfId="286" applyFont="1" applyFill="1"/>
    <xf numFmtId="0" fontId="14" fillId="0" borderId="0" xfId="286" applyFont="1" applyFill="1" applyAlignment="1">
      <alignment horizontal="left" vertical="center"/>
    </xf>
    <xf numFmtId="0" fontId="14" fillId="0" borderId="0" xfId="286" applyFont="1" applyFill="1" applyAlignment="1">
      <alignment horizontal="center" vertical="center"/>
    </xf>
    <xf numFmtId="0" fontId="12" fillId="0" borderId="0" xfId="187" applyFont="1"/>
    <xf numFmtId="0" fontId="83" fillId="0" borderId="0" xfId="187" applyFont="1" applyAlignment="1">
      <alignment vertical="justify" wrapText="1"/>
    </xf>
    <xf numFmtId="0" fontId="16" fillId="0" borderId="0" xfId="187" applyFont="1" applyAlignment="1">
      <alignment horizontal="center" vertical="justify"/>
    </xf>
    <xf numFmtId="4" fontId="11" fillId="0" borderId="0" xfId="187" applyNumberFormat="1" applyFont="1"/>
    <xf numFmtId="0" fontId="11" fillId="0" borderId="0" xfId="187" applyFont="1" applyFill="1" applyBorder="1" applyAlignment="1"/>
    <xf numFmtId="0" fontId="58" fillId="0" borderId="0" xfId="187" applyFont="1" applyFill="1" applyBorder="1" applyAlignment="1">
      <alignment horizontal="right"/>
    </xf>
    <xf numFmtId="4" fontId="11" fillId="0" borderId="0" xfId="187" applyNumberFormat="1" applyFont="1" applyAlignment="1">
      <alignment horizontal="center"/>
    </xf>
    <xf numFmtId="4" fontId="58" fillId="0" borderId="0" xfId="187" applyNumberFormat="1" applyFont="1" applyAlignment="1">
      <alignment horizontal="right" indent="8"/>
    </xf>
    <xf numFmtId="0" fontId="14" fillId="0" borderId="0" xfId="187" applyFont="1" applyFill="1"/>
    <xf numFmtId="0" fontId="14" fillId="0" borderId="0" xfId="286" applyFont="1" applyFill="1" applyAlignment="1">
      <alignment vertical="center" wrapText="1"/>
    </xf>
    <xf numFmtId="0" fontId="10" fillId="24" borderId="44" xfId="286" applyFont="1" applyFill="1" applyBorder="1" applyAlignment="1">
      <alignment horizontal="center" vertical="center" wrapText="1"/>
    </xf>
    <xf numFmtId="0" fontId="63" fillId="29" borderId="27" xfId="287" applyFont="1" applyFill="1" applyBorder="1" applyAlignment="1">
      <alignment horizontal="center" vertical="center" wrapText="1"/>
    </xf>
    <xf numFmtId="0" fontId="14" fillId="0" borderId="11" xfId="286" applyFont="1" applyFill="1" applyBorder="1" applyAlignment="1">
      <alignment horizontal="left" vertical="center" wrapText="1"/>
    </xf>
    <xf numFmtId="0" fontId="14" fillId="0" borderId="11" xfId="286" applyFont="1" applyFill="1" applyBorder="1" applyAlignment="1">
      <alignment horizontal="center" vertical="center" wrapText="1"/>
    </xf>
    <xf numFmtId="0" fontId="14" fillId="0" borderId="7" xfId="286" applyFont="1" applyFill="1" applyBorder="1" applyAlignment="1">
      <alignment horizontal="center" vertical="center" wrapText="1"/>
    </xf>
    <xf numFmtId="0" fontId="14" fillId="0" borderId="20" xfId="286" applyFont="1" applyFill="1" applyBorder="1" applyAlignment="1">
      <alignment horizontal="center" vertical="center" wrapText="1"/>
    </xf>
    <xf numFmtId="0" fontId="14" fillId="0" borderId="14" xfId="286" applyFont="1" applyFill="1" applyBorder="1" applyAlignment="1">
      <alignment horizontal="left" vertical="center" wrapText="1"/>
    </xf>
    <xf numFmtId="0" fontId="14" fillId="0" borderId="14" xfId="286" applyFont="1" applyFill="1" applyBorder="1" applyAlignment="1">
      <alignment horizontal="center" vertical="center" wrapText="1"/>
    </xf>
    <xf numFmtId="0" fontId="14" fillId="0" borderId="61" xfId="286" applyFont="1" applyFill="1" applyBorder="1" applyAlignment="1">
      <alignment horizontal="center" vertical="center" wrapText="1"/>
    </xf>
    <xf numFmtId="0" fontId="14" fillId="0" borderId="21" xfId="286" applyFont="1" applyFill="1" applyBorder="1" applyAlignment="1">
      <alignment horizontal="center" vertical="center" wrapText="1"/>
    </xf>
    <xf numFmtId="0" fontId="10" fillId="24" borderId="14" xfId="286" applyFont="1" applyFill="1" applyBorder="1" applyAlignment="1">
      <alignment horizontal="center" vertical="center" wrapText="1"/>
    </xf>
    <xf numFmtId="0" fontId="14" fillId="0" borderId="64" xfId="286" applyFont="1" applyFill="1" applyBorder="1"/>
    <xf numFmtId="0" fontId="14" fillId="0" borderId="64" xfId="286" applyFont="1" applyFill="1" applyBorder="1" applyAlignment="1">
      <alignment horizontal="left" vertical="center"/>
    </xf>
    <xf numFmtId="0" fontId="14" fillId="0" borderId="64" xfId="286" applyFont="1" applyFill="1" applyBorder="1" applyAlignment="1">
      <alignment horizontal="center" vertical="center"/>
    </xf>
    <xf numFmtId="0" fontId="10" fillId="24" borderId="44" xfId="286" applyFont="1" applyFill="1" applyBorder="1" applyAlignment="1">
      <alignment horizontal="center" vertical="center" wrapText="1"/>
    </xf>
    <xf numFmtId="0" fontId="3" fillId="25" borderId="11" xfId="256" applyFont="1" applyFill="1" applyBorder="1" applyAlignment="1">
      <alignment horizontal="center" vertical="center" wrapText="1"/>
    </xf>
    <xf numFmtId="0" fontId="10" fillId="24" borderId="44" xfId="286" applyFont="1" applyFill="1" applyBorder="1" applyAlignment="1">
      <alignment horizontal="center" vertical="center" wrapText="1"/>
    </xf>
    <xf numFmtId="0" fontId="12" fillId="31" borderId="11" xfId="183" applyFont="1" applyFill="1" applyBorder="1" applyAlignment="1">
      <alignment horizontal="center" vertical="top" wrapText="1"/>
    </xf>
    <xf numFmtId="0" fontId="46" fillId="27" borderId="44" xfId="189" applyFont="1" applyFill="1" applyBorder="1" applyAlignment="1">
      <alignment vertical="justify"/>
    </xf>
    <xf numFmtId="0" fontId="60" fillId="27" borderId="44" xfId="183" applyFont="1" applyFill="1" applyBorder="1"/>
    <xf numFmtId="0" fontId="12" fillId="27" borderId="44" xfId="183" applyFont="1" applyFill="1" applyBorder="1"/>
    <xf numFmtId="0" fontId="12" fillId="27" borderId="60" xfId="183" applyFont="1" applyFill="1" applyBorder="1"/>
    <xf numFmtId="0" fontId="3" fillId="25" borderId="0" xfId="183" applyFont="1" applyFill="1"/>
    <xf numFmtId="0" fontId="60" fillId="25" borderId="11" xfId="288" quotePrefix="1" applyNumberFormat="1" applyFont="1" applyFill="1" applyBorder="1" applyAlignment="1">
      <alignment horizontal="center" wrapText="1"/>
    </xf>
    <xf numFmtId="0" fontId="78" fillId="25" borderId="11" xfId="269" applyFont="1" applyFill="1" applyBorder="1" applyAlignment="1">
      <alignment horizontal="left" vertical="top" indent="2"/>
    </xf>
    <xf numFmtId="0" fontId="78" fillId="25" borderId="11" xfId="269" applyFont="1" applyFill="1" applyBorder="1" applyAlignment="1">
      <alignment horizontal="center" vertical="center"/>
    </xf>
    <xf numFmtId="0" fontId="60" fillId="25" borderId="11" xfId="269" applyFont="1" applyFill="1" applyBorder="1" applyAlignment="1">
      <alignment horizontal="center" vertical="center"/>
    </xf>
    <xf numFmtId="0" fontId="60" fillId="27" borderId="11" xfId="269" applyFont="1" applyFill="1" applyBorder="1" applyAlignment="1">
      <alignment horizontal="center" vertical="center"/>
    </xf>
    <xf numFmtId="0" fontId="78" fillId="25" borderId="11" xfId="269" applyFont="1" applyFill="1" applyBorder="1" applyAlignment="1">
      <alignment horizontal="left" vertical="top" indent="1"/>
    </xf>
    <xf numFmtId="0" fontId="3" fillId="0" borderId="11" xfId="256" applyFont="1" applyFill="1" applyBorder="1" applyAlignment="1">
      <alignment horizontal="left" vertical="center" wrapText="1" indent="1"/>
    </xf>
    <xf numFmtId="0" fontId="3" fillId="31" borderId="11" xfId="286" applyFont="1" applyFill="1" applyBorder="1" applyAlignment="1">
      <alignment horizontal="center" vertical="center" wrapText="1"/>
    </xf>
    <xf numFmtId="0" fontId="3" fillId="25" borderId="0" xfId="256" applyFont="1" applyFill="1" applyBorder="1" applyAlignment="1">
      <alignment horizontal="center" vertical="center" wrapText="1"/>
    </xf>
    <xf numFmtId="0" fontId="14" fillId="0" borderId="0" xfId="286" applyFont="1" applyFill="1" applyBorder="1" applyAlignment="1">
      <alignment horizontal="left" vertical="center" wrapText="1"/>
    </xf>
    <xf numFmtId="0" fontId="14" fillId="0" borderId="0" xfId="286" applyFont="1" applyFill="1" applyBorder="1" applyAlignment="1">
      <alignment horizontal="center" vertical="center" wrapText="1"/>
    </xf>
    <xf numFmtId="0" fontId="14" fillId="31" borderId="11" xfId="286" applyFont="1" applyFill="1" applyBorder="1" applyAlignment="1">
      <alignment horizontal="center" vertical="center" wrapText="1"/>
    </xf>
    <xf numFmtId="18" fontId="3" fillId="25" borderId="11" xfId="256" applyNumberFormat="1" applyFont="1" applyFill="1" applyBorder="1" applyAlignment="1">
      <alignment horizontal="center" vertical="center" wrapText="1"/>
    </xf>
    <xf numFmtId="0" fontId="14" fillId="0" borderId="39" xfId="286" applyFont="1" applyFill="1" applyBorder="1" applyAlignment="1">
      <alignment horizontal="left" vertical="center"/>
    </xf>
    <xf numFmtId="0" fontId="14" fillId="0" borderId="39" xfId="286" applyFont="1" applyFill="1" applyBorder="1" applyAlignment="1">
      <alignment horizontal="center" vertical="center" wrapText="1"/>
    </xf>
    <xf numFmtId="0" fontId="14" fillId="0" borderId="66" xfId="286" applyFont="1" applyFill="1" applyBorder="1" applyAlignment="1">
      <alignment horizontal="center" vertical="center" wrapText="1"/>
    </xf>
    <xf numFmtId="0" fontId="14" fillId="0" borderId="40" xfId="286" applyFont="1" applyFill="1" applyBorder="1" applyAlignment="1">
      <alignment horizontal="center" vertical="center" wrapText="1"/>
    </xf>
    <xf numFmtId="0" fontId="3" fillId="27" borderId="56" xfId="0" applyFont="1" applyFill="1" applyBorder="1" applyAlignment="1">
      <alignment horizontal="center" vertical="center"/>
    </xf>
    <xf numFmtId="0" fontId="3" fillId="29" borderId="27" xfId="0" applyFont="1" applyFill="1" applyBorder="1" applyAlignment="1">
      <alignment horizontal="center" vertical="center"/>
    </xf>
    <xf numFmtId="0" fontId="47" fillId="27" borderId="24" xfId="183" applyFont="1" applyFill="1" applyBorder="1" applyAlignment="1">
      <alignment horizontal="left" vertical="top" wrapText="1"/>
    </xf>
    <xf numFmtId="0" fontId="64" fillId="27" borderId="24" xfId="183" applyFont="1" applyFill="1" applyBorder="1" applyAlignment="1">
      <alignment horizontal="left" vertical="top" wrapText="1"/>
    </xf>
    <xf numFmtId="4" fontId="11" fillId="27" borderId="0" xfId="187" applyNumberFormat="1" applyFont="1" applyFill="1" applyAlignment="1">
      <alignment horizontal="left" wrapText="1"/>
    </xf>
    <xf numFmtId="0" fontId="83" fillId="0" borderId="0" xfId="187" applyFont="1" applyFill="1" applyAlignment="1">
      <alignment horizontal="center" vertical="center" wrapText="1"/>
    </xf>
    <xf numFmtId="0" fontId="75" fillId="25" borderId="0" xfId="183" applyFont="1" applyFill="1" applyAlignment="1">
      <alignment horizontal="left" vertical="top" wrapText="1"/>
    </xf>
    <xf numFmtId="0" fontId="60" fillId="25" borderId="12" xfId="183" applyFont="1" applyFill="1" applyBorder="1" applyAlignment="1">
      <alignment horizontal="center" vertical="top"/>
    </xf>
    <xf numFmtId="0" fontId="47" fillId="27" borderId="0" xfId="183" applyFont="1" applyFill="1" applyBorder="1" applyAlignment="1">
      <alignment horizontal="left" vertical="top" wrapText="1"/>
    </xf>
    <xf numFmtId="0" fontId="75" fillId="25" borderId="0" xfId="183" applyFont="1" applyFill="1" applyAlignment="1">
      <alignment horizontal="left" vertical="top"/>
    </xf>
    <xf numFmtId="0" fontId="62" fillId="28" borderId="47" xfId="183" applyFont="1" applyFill="1" applyBorder="1" applyAlignment="1">
      <alignment horizontal="left"/>
    </xf>
    <xf numFmtId="0" fontId="62" fillId="28" borderId="65" xfId="183" applyFont="1" applyFill="1" applyBorder="1" applyAlignment="1">
      <alignment horizontal="left"/>
    </xf>
    <xf numFmtId="0" fontId="13" fillId="28" borderId="47" xfId="189" applyFont="1" applyFill="1" applyBorder="1" applyAlignment="1" applyProtection="1">
      <alignment horizontal="left"/>
      <protection hidden="1"/>
    </xf>
    <xf numFmtId="0" fontId="13" fillId="28" borderId="53" xfId="189" applyFont="1" applyFill="1" applyBorder="1" applyAlignment="1" applyProtection="1">
      <alignment horizontal="left"/>
      <protection hidden="1"/>
    </xf>
    <xf numFmtId="0" fontId="13" fillId="28" borderId="65" xfId="189" applyFont="1" applyFill="1" applyBorder="1" applyAlignment="1" applyProtection="1">
      <alignment horizontal="left"/>
      <protection hidden="1"/>
    </xf>
    <xf numFmtId="0" fontId="47" fillId="0" borderId="24" xfId="183" applyFont="1" applyFill="1" applyBorder="1" applyAlignment="1">
      <alignment horizontal="left" vertical="top" wrapText="1"/>
    </xf>
    <xf numFmtId="0" fontId="64" fillId="0" borderId="24" xfId="183" applyFont="1" applyFill="1" applyBorder="1" applyAlignment="1">
      <alignment horizontal="left" vertical="top" wrapText="1"/>
    </xf>
    <xf numFmtId="0" fontId="65" fillId="25" borderId="12" xfId="256" applyFont="1" applyFill="1" applyBorder="1" applyAlignment="1">
      <alignment horizontal="center" vertical="center"/>
    </xf>
    <xf numFmtId="0" fontId="69" fillId="25" borderId="11" xfId="256" applyFont="1" applyFill="1" applyBorder="1" applyAlignment="1">
      <alignment horizontal="left" vertical="center" wrapText="1"/>
    </xf>
    <xf numFmtId="0" fontId="65" fillId="25" borderId="38" xfId="256" applyFont="1" applyFill="1" applyBorder="1" applyAlignment="1">
      <alignment horizontal="center" vertical="center" wrapText="1"/>
    </xf>
    <xf numFmtId="0" fontId="65" fillId="25" borderId="12" xfId="256" applyFont="1" applyFill="1" applyBorder="1" applyAlignment="1">
      <alignment horizontal="center" vertical="center" wrapText="1"/>
    </xf>
    <xf numFmtId="0" fontId="65" fillId="25" borderId="49" xfId="256" applyFont="1" applyFill="1" applyBorder="1" applyAlignment="1">
      <alignment horizontal="center" vertical="center" wrapText="1"/>
    </xf>
    <xf numFmtId="0" fontId="66" fillId="25" borderId="11" xfId="256" applyFont="1" applyFill="1" applyBorder="1" applyAlignment="1">
      <alignment horizontal="justify" vertical="center" wrapText="1"/>
    </xf>
    <xf numFmtId="0" fontId="66" fillId="25" borderId="52" xfId="256" applyFont="1" applyFill="1" applyBorder="1" applyAlignment="1">
      <alignment horizontal="justify" vertical="center" wrapText="1"/>
    </xf>
    <xf numFmtId="4" fontId="11" fillId="0" borderId="0" xfId="187" applyNumberFormat="1" applyFont="1" applyFill="1" applyBorder="1" applyAlignment="1">
      <alignment horizontal="left"/>
    </xf>
    <xf numFmtId="4" fontId="11" fillId="0" borderId="0" xfId="187" applyNumberFormat="1" applyFont="1" applyFill="1" applyBorder="1" applyAlignment="1">
      <alignment horizontal="left" vertical="center"/>
    </xf>
    <xf numFmtId="0" fontId="10" fillId="24" borderId="44" xfId="286" applyFont="1" applyFill="1" applyBorder="1" applyAlignment="1">
      <alignment horizontal="center" vertical="center" wrapText="1"/>
    </xf>
    <xf numFmtId="0" fontId="10" fillId="24" borderId="37" xfId="286" applyFont="1" applyFill="1" applyBorder="1" applyAlignment="1">
      <alignment horizontal="center" vertical="center" wrapText="1"/>
    </xf>
    <xf numFmtId="0" fontId="10" fillId="24" borderId="7" xfId="286" applyFont="1" applyFill="1" applyBorder="1" applyAlignment="1">
      <alignment horizontal="center" vertical="center" wrapText="1"/>
    </xf>
    <xf numFmtId="0" fontId="10" fillId="24" borderId="53" xfId="286" applyFont="1" applyFill="1" applyBorder="1" applyAlignment="1">
      <alignment horizontal="center" vertical="center" wrapText="1"/>
    </xf>
    <xf numFmtId="0" fontId="10" fillId="24" borderId="65" xfId="286" applyFont="1" applyFill="1" applyBorder="1" applyAlignment="1">
      <alignment horizontal="center" vertical="center" wrapText="1"/>
    </xf>
    <xf numFmtId="4" fontId="11" fillId="0" borderId="0" xfId="187" applyNumberFormat="1" applyFont="1" applyFill="1" applyAlignment="1">
      <alignment horizontal="center"/>
    </xf>
    <xf numFmtId="0" fontId="10" fillId="24" borderId="41" xfId="286" applyFont="1" applyFill="1" applyBorder="1" applyAlignment="1">
      <alignment horizontal="center" vertical="center" wrapText="1"/>
    </xf>
    <xf numFmtId="0" fontId="10" fillId="24" borderId="34" xfId="286" applyFont="1" applyFill="1" applyBorder="1" applyAlignment="1">
      <alignment horizontal="center" vertical="center" wrapText="1"/>
    </xf>
    <xf numFmtId="0" fontId="10" fillId="24" borderId="25" xfId="286" applyFont="1" applyFill="1" applyBorder="1" applyAlignment="1">
      <alignment horizontal="center" vertical="center" wrapText="1"/>
    </xf>
    <xf numFmtId="0" fontId="10" fillId="24" borderId="32" xfId="286" applyFont="1" applyFill="1" applyBorder="1" applyAlignment="1">
      <alignment horizontal="center" vertical="center" wrapText="1"/>
    </xf>
    <xf numFmtId="0" fontId="10" fillId="24" borderId="45" xfId="286" applyFont="1" applyFill="1" applyBorder="1" applyAlignment="1">
      <alignment horizontal="center" vertical="center" wrapText="1"/>
    </xf>
    <xf numFmtId="0" fontId="10" fillId="24" borderId="30" xfId="286" applyFont="1" applyFill="1" applyBorder="1" applyAlignment="1">
      <alignment horizontal="center" vertical="center" wrapText="1"/>
    </xf>
    <xf numFmtId="0" fontId="10" fillId="24" borderId="51" xfId="286" applyFont="1" applyFill="1" applyBorder="1" applyAlignment="1">
      <alignment horizontal="center" vertical="center" wrapText="1"/>
    </xf>
    <xf numFmtId="0" fontId="86" fillId="30" borderId="43" xfId="0" applyFont="1" applyFill="1" applyBorder="1" applyAlignment="1">
      <alignment horizontal="center" vertical="center" wrapText="1"/>
    </xf>
    <xf numFmtId="0" fontId="86" fillId="30" borderId="62" xfId="0" applyFont="1" applyFill="1" applyBorder="1" applyAlignment="1">
      <alignment horizontal="center" vertical="center" wrapText="1"/>
    </xf>
    <xf numFmtId="4" fontId="11" fillId="27" borderId="0" xfId="187" applyNumberFormat="1" applyFont="1" applyFill="1" applyAlignment="1">
      <alignment horizontal="center"/>
    </xf>
    <xf numFmtId="4" fontId="11" fillId="27" borderId="0" xfId="187" applyNumberFormat="1" applyFont="1" applyFill="1" applyAlignment="1">
      <alignment horizontal="center" vertical="center"/>
    </xf>
    <xf numFmtId="0" fontId="86" fillId="30" borderId="19" xfId="0" applyFont="1" applyFill="1" applyBorder="1" applyAlignment="1">
      <alignment horizontal="center" vertical="center" wrapText="1"/>
    </xf>
    <xf numFmtId="0" fontId="86" fillId="30" borderId="26" xfId="0" applyFont="1" applyFill="1" applyBorder="1" applyAlignment="1">
      <alignment horizontal="center" vertical="center" wrapText="1"/>
    </xf>
  </cellXfs>
  <cellStyles count="289">
    <cellStyle name="_x000d__x000a_JournalTemplate=C:\COMFO\CTALK\JOURSTD.TPL_x000d__x000a_LbStateAddress=3 3 0 251 1 89 2 311_x000d__x000a_LbStateJou" xfId="1" xr:uid="{00000000-0005-0000-0000-000000000000}"/>
    <cellStyle name="20% - Accent1" xfId="2" xr:uid="{00000000-0005-0000-0000-000001000000}"/>
    <cellStyle name="20% - Accent2" xfId="3" xr:uid="{00000000-0005-0000-0000-000002000000}"/>
    <cellStyle name="20% - Accent3" xfId="4" xr:uid="{00000000-0005-0000-0000-000003000000}"/>
    <cellStyle name="20% - Accent4" xfId="5" xr:uid="{00000000-0005-0000-0000-000004000000}"/>
    <cellStyle name="20% - Accent5" xfId="6" xr:uid="{00000000-0005-0000-0000-000005000000}"/>
    <cellStyle name="20% - Accent6" xfId="7" xr:uid="{00000000-0005-0000-0000-000006000000}"/>
    <cellStyle name="20% - Énfasis1 2" xfId="8" xr:uid="{00000000-0005-0000-0000-000007000000}"/>
    <cellStyle name="20% - Énfasis1 3" xfId="9" xr:uid="{00000000-0005-0000-0000-000008000000}"/>
    <cellStyle name="20% - Énfasis1 4" xfId="10" xr:uid="{00000000-0005-0000-0000-000009000000}"/>
    <cellStyle name="20% - Énfasis1 5" xfId="11" xr:uid="{00000000-0005-0000-0000-00000A000000}"/>
    <cellStyle name="20% - Énfasis2 2" xfId="12" xr:uid="{00000000-0005-0000-0000-00000B000000}"/>
    <cellStyle name="20% - Énfasis2 3" xfId="13" xr:uid="{00000000-0005-0000-0000-00000C000000}"/>
    <cellStyle name="20% - Énfasis2 4" xfId="14" xr:uid="{00000000-0005-0000-0000-00000D000000}"/>
    <cellStyle name="20% - Énfasis2 5" xfId="15" xr:uid="{00000000-0005-0000-0000-00000E000000}"/>
    <cellStyle name="20% - Énfasis3 2" xfId="16" xr:uid="{00000000-0005-0000-0000-00000F000000}"/>
    <cellStyle name="20% - Énfasis3 3" xfId="17" xr:uid="{00000000-0005-0000-0000-000010000000}"/>
    <cellStyle name="20% - Énfasis3 4" xfId="18" xr:uid="{00000000-0005-0000-0000-000011000000}"/>
    <cellStyle name="20% - Énfasis3 5" xfId="19" xr:uid="{00000000-0005-0000-0000-000012000000}"/>
    <cellStyle name="20% - Énfasis4 2" xfId="20" xr:uid="{00000000-0005-0000-0000-000013000000}"/>
    <cellStyle name="20% - Énfasis4 3" xfId="21" xr:uid="{00000000-0005-0000-0000-000014000000}"/>
    <cellStyle name="20% - Énfasis4 4" xfId="22" xr:uid="{00000000-0005-0000-0000-000015000000}"/>
    <cellStyle name="20% - Énfasis4 5" xfId="23" xr:uid="{00000000-0005-0000-0000-000016000000}"/>
    <cellStyle name="20% - Énfasis5 2" xfId="24" xr:uid="{00000000-0005-0000-0000-000017000000}"/>
    <cellStyle name="20% - Énfasis5 3" xfId="25" xr:uid="{00000000-0005-0000-0000-000018000000}"/>
    <cellStyle name="20% - Énfasis5 4" xfId="26" xr:uid="{00000000-0005-0000-0000-000019000000}"/>
    <cellStyle name="20% - Énfasis5 5" xfId="27" xr:uid="{00000000-0005-0000-0000-00001A000000}"/>
    <cellStyle name="20% - Énfasis6 2" xfId="28" xr:uid="{00000000-0005-0000-0000-00001B000000}"/>
    <cellStyle name="20% - Énfasis6 3" xfId="29" xr:uid="{00000000-0005-0000-0000-00001C000000}"/>
    <cellStyle name="20% - Énfasis6 4" xfId="30" xr:uid="{00000000-0005-0000-0000-00001D000000}"/>
    <cellStyle name="20% - Énfasis6 5" xfId="31" xr:uid="{00000000-0005-0000-0000-00001E000000}"/>
    <cellStyle name="40% - Accent1" xfId="32" xr:uid="{00000000-0005-0000-0000-00001F000000}"/>
    <cellStyle name="40% - Accent2" xfId="33" xr:uid="{00000000-0005-0000-0000-000020000000}"/>
    <cellStyle name="40% - Accent3" xfId="34" xr:uid="{00000000-0005-0000-0000-000021000000}"/>
    <cellStyle name="40% - Accent4" xfId="35" xr:uid="{00000000-0005-0000-0000-000022000000}"/>
    <cellStyle name="40% - Accent5" xfId="36" xr:uid="{00000000-0005-0000-0000-000023000000}"/>
    <cellStyle name="40% - Accent6" xfId="37" xr:uid="{00000000-0005-0000-0000-000024000000}"/>
    <cellStyle name="40% - Énfasis1 2" xfId="38" xr:uid="{00000000-0005-0000-0000-000025000000}"/>
    <cellStyle name="40% - Énfasis1 3" xfId="39" xr:uid="{00000000-0005-0000-0000-000026000000}"/>
    <cellStyle name="40% - Énfasis1 4" xfId="40" xr:uid="{00000000-0005-0000-0000-000027000000}"/>
    <cellStyle name="40% - Énfasis1 5" xfId="41" xr:uid="{00000000-0005-0000-0000-000028000000}"/>
    <cellStyle name="40% - Énfasis2 2" xfId="42" xr:uid="{00000000-0005-0000-0000-000029000000}"/>
    <cellStyle name="40% - Énfasis2 3" xfId="43" xr:uid="{00000000-0005-0000-0000-00002A000000}"/>
    <cellStyle name="40% - Énfasis2 4" xfId="44" xr:uid="{00000000-0005-0000-0000-00002B000000}"/>
    <cellStyle name="40% - Énfasis2 5" xfId="45" xr:uid="{00000000-0005-0000-0000-00002C000000}"/>
    <cellStyle name="40% - Énfasis3 2" xfId="46" xr:uid="{00000000-0005-0000-0000-00002D000000}"/>
    <cellStyle name="40% - Énfasis3 3" xfId="47" xr:uid="{00000000-0005-0000-0000-00002E000000}"/>
    <cellStyle name="40% - Énfasis3 4" xfId="48" xr:uid="{00000000-0005-0000-0000-00002F000000}"/>
    <cellStyle name="40% - Énfasis3 5" xfId="49" xr:uid="{00000000-0005-0000-0000-000030000000}"/>
    <cellStyle name="40% - Énfasis4 2" xfId="50" xr:uid="{00000000-0005-0000-0000-000031000000}"/>
    <cellStyle name="40% - Énfasis4 3" xfId="51" xr:uid="{00000000-0005-0000-0000-000032000000}"/>
    <cellStyle name="40% - Énfasis4 4" xfId="52" xr:uid="{00000000-0005-0000-0000-000033000000}"/>
    <cellStyle name="40% - Énfasis4 5" xfId="53" xr:uid="{00000000-0005-0000-0000-000034000000}"/>
    <cellStyle name="40% - Énfasis5 2" xfId="54" xr:uid="{00000000-0005-0000-0000-000035000000}"/>
    <cellStyle name="40% - Énfasis5 3" xfId="55" xr:uid="{00000000-0005-0000-0000-000036000000}"/>
    <cellStyle name="40% - Énfasis5 4" xfId="56" xr:uid="{00000000-0005-0000-0000-000037000000}"/>
    <cellStyle name="40% - Énfasis5 5" xfId="57" xr:uid="{00000000-0005-0000-0000-000038000000}"/>
    <cellStyle name="40% - Énfasis6 2" xfId="58" xr:uid="{00000000-0005-0000-0000-000039000000}"/>
    <cellStyle name="40% - Énfasis6 3" xfId="59" xr:uid="{00000000-0005-0000-0000-00003A000000}"/>
    <cellStyle name="40% - Énfasis6 4" xfId="60" xr:uid="{00000000-0005-0000-0000-00003B000000}"/>
    <cellStyle name="40% - Énfasis6 5" xfId="61" xr:uid="{00000000-0005-0000-0000-00003C000000}"/>
    <cellStyle name="60% - Accent1" xfId="62" xr:uid="{00000000-0005-0000-0000-00003D000000}"/>
    <cellStyle name="60% - Accent2" xfId="63" xr:uid="{00000000-0005-0000-0000-00003E000000}"/>
    <cellStyle name="60% - Accent3" xfId="64" xr:uid="{00000000-0005-0000-0000-00003F000000}"/>
    <cellStyle name="60% - Accent4" xfId="65" xr:uid="{00000000-0005-0000-0000-000040000000}"/>
    <cellStyle name="60% - Accent5" xfId="66" xr:uid="{00000000-0005-0000-0000-000041000000}"/>
    <cellStyle name="60% - Accent6" xfId="67" xr:uid="{00000000-0005-0000-0000-000042000000}"/>
    <cellStyle name="60% - Énfasis1 2" xfId="68" xr:uid="{00000000-0005-0000-0000-000043000000}"/>
    <cellStyle name="60% - Énfasis1 3" xfId="69" xr:uid="{00000000-0005-0000-0000-000044000000}"/>
    <cellStyle name="60% - Énfasis1 4" xfId="70" xr:uid="{00000000-0005-0000-0000-000045000000}"/>
    <cellStyle name="60% - Énfasis1 5" xfId="71" xr:uid="{00000000-0005-0000-0000-000046000000}"/>
    <cellStyle name="60% - Énfasis2 2" xfId="72" xr:uid="{00000000-0005-0000-0000-000047000000}"/>
    <cellStyle name="60% - Énfasis2 3" xfId="73" xr:uid="{00000000-0005-0000-0000-000048000000}"/>
    <cellStyle name="60% - Énfasis2 4" xfId="74" xr:uid="{00000000-0005-0000-0000-000049000000}"/>
    <cellStyle name="60% - Énfasis2 5" xfId="75" xr:uid="{00000000-0005-0000-0000-00004A000000}"/>
    <cellStyle name="60% - Énfasis3 2" xfId="76" xr:uid="{00000000-0005-0000-0000-00004B000000}"/>
    <cellStyle name="60% - Énfasis3 3" xfId="77" xr:uid="{00000000-0005-0000-0000-00004C000000}"/>
    <cellStyle name="60% - Énfasis3 4" xfId="78" xr:uid="{00000000-0005-0000-0000-00004D000000}"/>
    <cellStyle name="60% - Énfasis3 5" xfId="79" xr:uid="{00000000-0005-0000-0000-00004E000000}"/>
    <cellStyle name="60% - Énfasis4 2" xfId="80" xr:uid="{00000000-0005-0000-0000-00004F000000}"/>
    <cellStyle name="60% - Énfasis4 3" xfId="81" xr:uid="{00000000-0005-0000-0000-000050000000}"/>
    <cellStyle name="60% - Énfasis4 4" xfId="82" xr:uid="{00000000-0005-0000-0000-000051000000}"/>
    <cellStyle name="60% - Énfasis4 5" xfId="83" xr:uid="{00000000-0005-0000-0000-000052000000}"/>
    <cellStyle name="60% - Énfasis5 2" xfId="84" xr:uid="{00000000-0005-0000-0000-000053000000}"/>
    <cellStyle name="60% - Énfasis5 3" xfId="85" xr:uid="{00000000-0005-0000-0000-000054000000}"/>
    <cellStyle name="60% - Énfasis5 4" xfId="86" xr:uid="{00000000-0005-0000-0000-000055000000}"/>
    <cellStyle name="60% - Énfasis5 5" xfId="87" xr:uid="{00000000-0005-0000-0000-000056000000}"/>
    <cellStyle name="60% - Énfasis6 2" xfId="88" xr:uid="{00000000-0005-0000-0000-000057000000}"/>
    <cellStyle name="60% - Énfasis6 3" xfId="89" xr:uid="{00000000-0005-0000-0000-000058000000}"/>
    <cellStyle name="60% - Énfasis6 4" xfId="90" xr:uid="{00000000-0005-0000-0000-000059000000}"/>
    <cellStyle name="60% - Énfasis6 5" xfId="91" xr:uid="{00000000-0005-0000-0000-00005A000000}"/>
    <cellStyle name="Accent1" xfId="92" xr:uid="{00000000-0005-0000-0000-00005B000000}"/>
    <cellStyle name="Accent2" xfId="93" xr:uid="{00000000-0005-0000-0000-00005C000000}"/>
    <cellStyle name="Accent3" xfId="94" xr:uid="{00000000-0005-0000-0000-00005D000000}"/>
    <cellStyle name="Accent4" xfId="95" xr:uid="{00000000-0005-0000-0000-00005E000000}"/>
    <cellStyle name="Accent5" xfId="96" xr:uid="{00000000-0005-0000-0000-00005F000000}"/>
    <cellStyle name="Accent6" xfId="97" xr:uid="{00000000-0005-0000-0000-000060000000}"/>
    <cellStyle name="Bad" xfId="98" xr:uid="{00000000-0005-0000-0000-000061000000}"/>
    <cellStyle name="Buena 2" xfId="99" xr:uid="{00000000-0005-0000-0000-000062000000}"/>
    <cellStyle name="Buena 3" xfId="100" xr:uid="{00000000-0005-0000-0000-000063000000}"/>
    <cellStyle name="Buena 4" xfId="101" xr:uid="{00000000-0005-0000-0000-000064000000}"/>
    <cellStyle name="Buena 5" xfId="102" xr:uid="{00000000-0005-0000-0000-000065000000}"/>
    <cellStyle name="Calculation" xfId="103" xr:uid="{00000000-0005-0000-0000-000066000000}"/>
    <cellStyle name="Cálculo 2" xfId="104" xr:uid="{00000000-0005-0000-0000-000067000000}"/>
    <cellStyle name="Cálculo 3" xfId="105" xr:uid="{00000000-0005-0000-0000-000068000000}"/>
    <cellStyle name="Cálculo 4" xfId="106" xr:uid="{00000000-0005-0000-0000-000069000000}"/>
    <cellStyle name="Cálculo 5" xfId="107" xr:uid="{00000000-0005-0000-0000-00006A000000}"/>
    <cellStyle name="Celda de comprobación 2" xfId="108" xr:uid="{00000000-0005-0000-0000-00006B000000}"/>
    <cellStyle name="Celda de comprobación 3" xfId="109" xr:uid="{00000000-0005-0000-0000-00006C000000}"/>
    <cellStyle name="Celda de comprobación 4" xfId="110" xr:uid="{00000000-0005-0000-0000-00006D000000}"/>
    <cellStyle name="Celda de comprobación 5" xfId="111" xr:uid="{00000000-0005-0000-0000-00006E000000}"/>
    <cellStyle name="Celda vinculada 2" xfId="112" xr:uid="{00000000-0005-0000-0000-00006F000000}"/>
    <cellStyle name="Celda vinculada 3" xfId="113" xr:uid="{00000000-0005-0000-0000-000070000000}"/>
    <cellStyle name="Celda vinculada 4" xfId="114" xr:uid="{00000000-0005-0000-0000-000071000000}"/>
    <cellStyle name="Celda vinculada 5" xfId="115" xr:uid="{00000000-0005-0000-0000-000072000000}"/>
    <cellStyle name="Check Cell" xfId="116" xr:uid="{00000000-0005-0000-0000-000073000000}"/>
    <cellStyle name="Comma0" xfId="117" xr:uid="{00000000-0005-0000-0000-000074000000}"/>
    <cellStyle name="Currency0" xfId="118" xr:uid="{00000000-0005-0000-0000-000075000000}"/>
    <cellStyle name="Date" xfId="119" xr:uid="{00000000-0005-0000-0000-000076000000}"/>
    <cellStyle name="Ecuación" xfId="120" xr:uid="{00000000-0005-0000-0000-000077000000}"/>
    <cellStyle name="Encabezado 4 2" xfId="121" xr:uid="{00000000-0005-0000-0000-000078000000}"/>
    <cellStyle name="Encabezado 4 3" xfId="122" xr:uid="{00000000-0005-0000-0000-000079000000}"/>
    <cellStyle name="Encabezado 4 4" xfId="123" xr:uid="{00000000-0005-0000-0000-00007A000000}"/>
    <cellStyle name="Encabezado 4 5" xfId="124" xr:uid="{00000000-0005-0000-0000-00007B000000}"/>
    <cellStyle name="Énfasis1 2" xfId="125" xr:uid="{00000000-0005-0000-0000-00007C000000}"/>
    <cellStyle name="Énfasis1 3" xfId="126" xr:uid="{00000000-0005-0000-0000-00007D000000}"/>
    <cellStyle name="Énfasis1 4" xfId="127" xr:uid="{00000000-0005-0000-0000-00007E000000}"/>
    <cellStyle name="Énfasis1 5" xfId="128" xr:uid="{00000000-0005-0000-0000-00007F000000}"/>
    <cellStyle name="Énfasis2 2" xfId="129" xr:uid="{00000000-0005-0000-0000-000080000000}"/>
    <cellStyle name="Énfasis2 3" xfId="130" xr:uid="{00000000-0005-0000-0000-000081000000}"/>
    <cellStyle name="Énfasis2 4" xfId="131" xr:uid="{00000000-0005-0000-0000-000082000000}"/>
    <cellStyle name="Énfasis2 5" xfId="132" xr:uid="{00000000-0005-0000-0000-000083000000}"/>
    <cellStyle name="Énfasis3 2" xfId="133" xr:uid="{00000000-0005-0000-0000-000084000000}"/>
    <cellStyle name="Énfasis3 3" xfId="134" xr:uid="{00000000-0005-0000-0000-000085000000}"/>
    <cellStyle name="Énfasis3 4" xfId="135" xr:uid="{00000000-0005-0000-0000-000086000000}"/>
    <cellStyle name="Énfasis3 5" xfId="136" xr:uid="{00000000-0005-0000-0000-000087000000}"/>
    <cellStyle name="Énfasis4 2" xfId="137" xr:uid="{00000000-0005-0000-0000-000088000000}"/>
    <cellStyle name="Énfasis4 3" xfId="138" xr:uid="{00000000-0005-0000-0000-000089000000}"/>
    <cellStyle name="Énfasis4 4" xfId="139" xr:uid="{00000000-0005-0000-0000-00008A000000}"/>
    <cellStyle name="Énfasis4 5" xfId="140" xr:uid="{00000000-0005-0000-0000-00008B000000}"/>
    <cellStyle name="Énfasis5 2" xfId="141" xr:uid="{00000000-0005-0000-0000-00008C000000}"/>
    <cellStyle name="Énfasis5 3" xfId="142" xr:uid="{00000000-0005-0000-0000-00008D000000}"/>
    <cellStyle name="Énfasis5 4" xfId="143" xr:uid="{00000000-0005-0000-0000-00008E000000}"/>
    <cellStyle name="Énfasis5 5" xfId="144" xr:uid="{00000000-0005-0000-0000-00008F000000}"/>
    <cellStyle name="Énfasis6 2" xfId="145" xr:uid="{00000000-0005-0000-0000-000090000000}"/>
    <cellStyle name="Énfasis6 3" xfId="146" xr:uid="{00000000-0005-0000-0000-000091000000}"/>
    <cellStyle name="Énfasis6 4" xfId="147" xr:uid="{00000000-0005-0000-0000-000092000000}"/>
    <cellStyle name="Énfasis6 5" xfId="148" xr:uid="{00000000-0005-0000-0000-000093000000}"/>
    <cellStyle name="Entrada 2" xfId="149" xr:uid="{00000000-0005-0000-0000-000094000000}"/>
    <cellStyle name="Entrada 3" xfId="150" xr:uid="{00000000-0005-0000-0000-000095000000}"/>
    <cellStyle name="Entrada 4" xfId="151" xr:uid="{00000000-0005-0000-0000-000096000000}"/>
    <cellStyle name="Entrada 5" xfId="152" xr:uid="{00000000-0005-0000-0000-000097000000}"/>
    <cellStyle name="Estilo 1" xfId="153" xr:uid="{00000000-0005-0000-0000-000098000000}"/>
    <cellStyle name="Euro" xfId="154" xr:uid="{00000000-0005-0000-0000-000099000000}"/>
    <cellStyle name="Euro 2" xfId="155" xr:uid="{00000000-0005-0000-0000-00009A000000}"/>
    <cellStyle name="Euro 3" xfId="156" xr:uid="{00000000-0005-0000-0000-00009B000000}"/>
    <cellStyle name="Euro 4" xfId="157" xr:uid="{00000000-0005-0000-0000-00009C000000}"/>
    <cellStyle name="Euro 5" xfId="158" xr:uid="{00000000-0005-0000-0000-00009D000000}"/>
    <cellStyle name="Explanatory Text" xfId="159" xr:uid="{00000000-0005-0000-0000-00009E000000}"/>
    <cellStyle name="FIGURA" xfId="160" xr:uid="{00000000-0005-0000-0000-00009F000000}"/>
    <cellStyle name="Fixed" xfId="161" xr:uid="{00000000-0005-0000-0000-0000A0000000}"/>
    <cellStyle name="Followed Hyperlink" xfId="162" xr:uid="{00000000-0005-0000-0000-0000A1000000}"/>
    <cellStyle name="Good" xfId="163" xr:uid="{00000000-0005-0000-0000-0000A2000000}"/>
    <cellStyle name="Heading 1" xfId="164" xr:uid="{00000000-0005-0000-0000-0000A3000000}"/>
    <cellStyle name="Heading 2" xfId="165" xr:uid="{00000000-0005-0000-0000-0000A4000000}"/>
    <cellStyle name="Heading 3" xfId="166" xr:uid="{00000000-0005-0000-0000-0000A5000000}"/>
    <cellStyle name="Heading 4" xfId="167" xr:uid="{00000000-0005-0000-0000-0000A6000000}"/>
    <cellStyle name="HEADING1" xfId="168" xr:uid="{00000000-0005-0000-0000-0000A7000000}"/>
    <cellStyle name="HEADING2" xfId="169" xr:uid="{00000000-0005-0000-0000-0000A8000000}"/>
    <cellStyle name="Hipervínculo 2" xfId="170" xr:uid="{00000000-0005-0000-0000-0000A9000000}"/>
    <cellStyle name="Hyperlink" xfId="171" xr:uid="{00000000-0005-0000-0000-0000AA000000}"/>
    <cellStyle name="Incorrecto 2" xfId="172" xr:uid="{00000000-0005-0000-0000-0000AB000000}"/>
    <cellStyle name="Incorrecto 3" xfId="173" xr:uid="{00000000-0005-0000-0000-0000AC000000}"/>
    <cellStyle name="Incorrecto 4" xfId="174" xr:uid="{00000000-0005-0000-0000-0000AD000000}"/>
    <cellStyle name="Incorrecto 5" xfId="175" xr:uid="{00000000-0005-0000-0000-0000AE000000}"/>
    <cellStyle name="Input" xfId="176" xr:uid="{00000000-0005-0000-0000-0000AF000000}"/>
    <cellStyle name="Linked Cell" xfId="177" xr:uid="{00000000-0005-0000-0000-0000B0000000}"/>
    <cellStyle name="Millares" xfId="288" builtinId="3"/>
    <cellStyle name="Millares 2" xfId="178" xr:uid="{00000000-0005-0000-0000-0000B2000000}"/>
    <cellStyle name="Neutral 2" xfId="179" xr:uid="{00000000-0005-0000-0000-0000B3000000}"/>
    <cellStyle name="Neutral 3" xfId="180" xr:uid="{00000000-0005-0000-0000-0000B4000000}"/>
    <cellStyle name="Neutral 4" xfId="181" xr:uid="{00000000-0005-0000-0000-0000B5000000}"/>
    <cellStyle name="Neutral 5" xfId="182" xr:uid="{00000000-0005-0000-0000-0000B6000000}"/>
    <cellStyle name="Normal" xfId="0" builtinId="0"/>
    <cellStyle name="Normal 10" xfId="183" xr:uid="{00000000-0005-0000-0000-0000B8000000}"/>
    <cellStyle name="Normal 10 2" xfId="184" xr:uid="{00000000-0005-0000-0000-0000B9000000}"/>
    <cellStyle name="Normal 10 2 2" xfId="258" xr:uid="{00000000-0005-0000-0000-0000BA000000}"/>
    <cellStyle name="Normal 10 2 2 2" xfId="280" xr:uid="{00000000-0005-0000-0000-0000BB000000}"/>
    <cellStyle name="Normal 10 2 3" xfId="271" xr:uid="{00000000-0005-0000-0000-0000BC000000}"/>
    <cellStyle name="Normal 10 3" xfId="257" xr:uid="{00000000-0005-0000-0000-0000BD000000}"/>
    <cellStyle name="Normal 10 3 2" xfId="279" xr:uid="{00000000-0005-0000-0000-0000BE000000}"/>
    <cellStyle name="Normal 10 3 3" xfId="287" xr:uid="{00000000-0005-0000-0000-0000BF000000}"/>
    <cellStyle name="Normal 10 4" xfId="264" xr:uid="{00000000-0005-0000-0000-0000C0000000}"/>
    <cellStyle name="Normal 10 5" xfId="270" xr:uid="{00000000-0005-0000-0000-0000C1000000}"/>
    <cellStyle name="Normal 11" xfId="185" xr:uid="{00000000-0005-0000-0000-0000C2000000}"/>
    <cellStyle name="Normal 11 2" xfId="256" xr:uid="{00000000-0005-0000-0000-0000C3000000}"/>
    <cellStyle name="Normal 11 2 2" xfId="267" xr:uid="{00000000-0005-0000-0000-0000C4000000}"/>
    <cellStyle name="Normal 11 2 3" xfId="268" xr:uid="{00000000-0005-0000-0000-0000C5000000}"/>
    <cellStyle name="Normal 11 2 4" xfId="278" xr:uid="{00000000-0005-0000-0000-0000C6000000}"/>
    <cellStyle name="Normal 11 2 5" xfId="286" xr:uid="{00000000-0005-0000-0000-0000C7000000}"/>
    <cellStyle name="Normal 11 3" xfId="266" xr:uid="{00000000-0005-0000-0000-0000C8000000}"/>
    <cellStyle name="Normal 11 4" xfId="272" xr:uid="{00000000-0005-0000-0000-0000C9000000}"/>
    <cellStyle name="Normal 12" xfId="186" xr:uid="{00000000-0005-0000-0000-0000CA000000}"/>
    <cellStyle name="Normal 12 2" xfId="259" xr:uid="{00000000-0005-0000-0000-0000CB000000}"/>
    <cellStyle name="Normal 12 2 2" xfId="281" xr:uid="{00000000-0005-0000-0000-0000CC000000}"/>
    <cellStyle name="Normal 12 3" xfId="273" xr:uid="{00000000-0005-0000-0000-0000CD000000}"/>
    <cellStyle name="Normal 13" xfId="254" xr:uid="{00000000-0005-0000-0000-0000CE000000}"/>
    <cellStyle name="Normal 13 2" xfId="260" xr:uid="{00000000-0005-0000-0000-0000CF000000}"/>
    <cellStyle name="Normal 13 2 2" xfId="282" xr:uid="{00000000-0005-0000-0000-0000D0000000}"/>
    <cellStyle name="Normal 13 3" xfId="265" xr:uid="{00000000-0005-0000-0000-0000D1000000}"/>
    <cellStyle name="Normal 13 4" xfId="276" xr:uid="{00000000-0005-0000-0000-0000D2000000}"/>
    <cellStyle name="Normal 14" xfId="255" xr:uid="{00000000-0005-0000-0000-0000D3000000}"/>
    <cellStyle name="Normal 14 2" xfId="261" xr:uid="{00000000-0005-0000-0000-0000D4000000}"/>
    <cellStyle name="Normal 14 2 2" xfId="283" xr:uid="{00000000-0005-0000-0000-0000D5000000}"/>
    <cellStyle name="Normal 14 3" xfId="277" xr:uid="{00000000-0005-0000-0000-0000D6000000}"/>
    <cellStyle name="Normal 15" xfId="269" xr:uid="{00000000-0005-0000-0000-0000D7000000}"/>
    <cellStyle name="Normal 2" xfId="187" xr:uid="{00000000-0005-0000-0000-0000D8000000}"/>
    <cellStyle name="Normal 2 2" xfId="188" xr:uid="{00000000-0005-0000-0000-0000D9000000}"/>
    <cellStyle name="Normal 2 3" xfId="189" xr:uid="{00000000-0005-0000-0000-0000DA000000}"/>
    <cellStyle name="Normal 3" xfId="190" xr:uid="{00000000-0005-0000-0000-0000DB000000}"/>
    <cellStyle name="Normal 3 2" xfId="191" xr:uid="{00000000-0005-0000-0000-0000DC000000}"/>
    <cellStyle name="Normal 3 3" xfId="192" xr:uid="{00000000-0005-0000-0000-0000DD000000}"/>
    <cellStyle name="Normal 3 4" xfId="193" xr:uid="{00000000-0005-0000-0000-0000DE000000}"/>
    <cellStyle name="Normal 3 5" xfId="194" xr:uid="{00000000-0005-0000-0000-0000DF000000}"/>
    <cellStyle name="Normal 3 6" xfId="195" xr:uid="{00000000-0005-0000-0000-0000E0000000}"/>
    <cellStyle name="Normal 3 7" xfId="196" xr:uid="{00000000-0005-0000-0000-0000E1000000}"/>
    <cellStyle name="Normal 3 8" xfId="262" xr:uid="{00000000-0005-0000-0000-0000E2000000}"/>
    <cellStyle name="Normal 3 8 2" xfId="284" xr:uid="{00000000-0005-0000-0000-0000E3000000}"/>
    <cellStyle name="Normal 3 9" xfId="274" xr:uid="{00000000-0005-0000-0000-0000E4000000}"/>
    <cellStyle name="Normal 4" xfId="197" xr:uid="{00000000-0005-0000-0000-0000E5000000}"/>
    <cellStyle name="Normal 5" xfId="198" xr:uid="{00000000-0005-0000-0000-0000E6000000}"/>
    <cellStyle name="Normal 6" xfId="199" xr:uid="{00000000-0005-0000-0000-0000E7000000}"/>
    <cellStyle name="Normal 7" xfId="200" xr:uid="{00000000-0005-0000-0000-0000E8000000}"/>
    <cellStyle name="Normal 8" xfId="201" xr:uid="{00000000-0005-0000-0000-0000E9000000}"/>
    <cellStyle name="Normal 9" xfId="202" xr:uid="{00000000-0005-0000-0000-0000EA000000}"/>
    <cellStyle name="Normal 9 2" xfId="263" xr:uid="{00000000-0005-0000-0000-0000EB000000}"/>
    <cellStyle name="Normal 9 2 2" xfId="285" xr:uid="{00000000-0005-0000-0000-0000EC000000}"/>
    <cellStyle name="Normal 9 3" xfId="275" xr:uid="{00000000-0005-0000-0000-0000ED000000}"/>
    <cellStyle name="Normale_fbea54" xfId="203" xr:uid="{00000000-0005-0000-0000-0000EE000000}"/>
    <cellStyle name="Notas 2" xfId="204" xr:uid="{00000000-0005-0000-0000-0000EF000000}"/>
    <cellStyle name="Notas 3" xfId="205" xr:uid="{00000000-0005-0000-0000-0000F0000000}"/>
    <cellStyle name="Notas 4" xfId="206" xr:uid="{00000000-0005-0000-0000-0000F1000000}"/>
    <cellStyle name="Notas 5" xfId="207" xr:uid="{00000000-0005-0000-0000-0000F2000000}"/>
    <cellStyle name="Note" xfId="208" xr:uid="{00000000-0005-0000-0000-0000F3000000}"/>
    <cellStyle name="Output" xfId="209" xr:uid="{00000000-0005-0000-0000-0000F4000000}"/>
    <cellStyle name="Porcentual 2" xfId="210" xr:uid="{00000000-0005-0000-0000-0000F5000000}"/>
    <cellStyle name="Porcentual 2 2" xfId="211" xr:uid="{00000000-0005-0000-0000-0000F6000000}"/>
    <cellStyle name="Porcentual 2 3" xfId="212" xr:uid="{00000000-0005-0000-0000-0000F7000000}"/>
    <cellStyle name="Porcentual 2 4" xfId="213" xr:uid="{00000000-0005-0000-0000-0000F8000000}"/>
    <cellStyle name="Porcentual 2 5" xfId="214" xr:uid="{00000000-0005-0000-0000-0000F9000000}"/>
    <cellStyle name="Salida 2" xfId="215" xr:uid="{00000000-0005-0000-0000-0000FA000000}"/>
    <cellStyle name="Salida 3" xfId="216" xr:uid="{00000000-0005-0000-0000-0000FB000000}"/>
    <cellStyle name="Salida 4" xfId="217" xr:uid="{00000000-0005-0000-0000-0000FC000000}"/>
    <cellStyle name="Salida 5" xfId="218" xr:uid="{00000000-0005-0000-0000-0000FD000000}"/>
    <cellStyle name="Texto de advertencia 2" xfId="219" xr:uid="{00000000-0005-0000-0000-0000FE000000}"/>
    <cellStyle name="Texto de advertencia 3" xfId="220" xr:uid="{00000000-0005-0000-0000-0000FF000000}"/>
    <cellStyle name="Texto de advertencia 4" xfId="221" xr:uid="{00000000-0005-0000-0000-000000010000}"/>
    <cellStyle name="Texto de advertencia 5" xfId="222" xr:uid="{00000000-0005-0000-0000-000001010000}"/>
    <cellStyle name="Texto explicativo 2" xfId="223" xr:uid="{00000000-0005-0000-0000-000002010000}"/>
    <cellStyle name="Texto explicativo 3" xfId="224" xr:uid="{00000000-0005-0000-0000-000003010000}"/>
    <cellStyle name="Texto explicativo 4" xfId="225" xr:uid="{00000000-0005-0000-0000-000004010000}"/>
    <cellStyle name="Texto explicativo 5" xfId="226" xr:uid="{00000000-0005-0000-0000-000005010000}"/>
    <cellStyle name="Tit. tabla" xfId="227" xr:uid="{00000000-0005-0000-0000-000006010000}"/>
    <cellStyle name="Title" xfId="228" xr:uid="{00000000-0005-0000-0000-000007010000}"/>
    <cellStyle name="TITULO 1" xfId="229" xr:uid="{00000000-0005-0000-0000-000008010000}"/>
    <cellStyle name="Título 1 2" xfId="230" xr:uid="{00000000-0005-0000-0000-000009010000}"/>
    <cellStyle name="Título 1 3" xfId="231" xr:uid="{00000000-0005-0000-0000-00000A010000}"/>
    <cellStyle name="Título 1 4" xfId="232" xr:uid="{00000000-0005-0000-0000-00000B010000}"/>
    <cellStyle name="Título 1 5" xfId="233" xr:uid="{00000000-0005-0000-0000-00000C010000}"/>
    <cellStyle name="TITULO 2" xfId="234" xr:uid="{00000000-0005-0000-0000-00000D010000}"/>
    <cellStyle name="Título 2 2" xfId="235" xr:uid="{00000000-0005-0000-0000-00000E010000}"/>
    <cellStyle name="Título 2 3" xfId="236" xr:uid="{00000000-0005-0000-0000-00000F010000}"/>
    <cellStyle name="Título 2 4" xfId="237" xr:uid="{00000000-0005-0000-0000-000010010000}"/>
    <cellStyle name="Título 2 5" xfId="238" xr:uid="{00000000-0005-0000-0000-000011010000}"/>
    <cellStyle name="TITULO 3" xfId="239" xr:uid="{00000000-0005-0000-0000-000012010000}"/>
    <cellStyle name="Título 3 2" xfId="240" xr:uid="{00000000-0005-0000-0000-000013010000}"/>
    <cellStyle name="Título 3 3" xfId="241" xr:uid="{00000000-0005-0000-0000-000014010000}"/>
    <cellStyle name="Título 3 4" xfId="242" xr:uid="{00000000-0005-0000-0000-000015010000}"/>
    <cellStyle name="Título 3 5" xfId="243" xr:uid="{00000000-0005-0000-0000-000016010000}"/>
    <cellStyle name="Título 4" xfId="244" xr:uid="{00000000-0005-0000-0000-000017010000}"/>
    <cellStyle name="Título 5" xfId="245" xr:uid="{00000000-0005-0000-0000-000018010000}"/>
    <cellStyle name="Título 6" xfId="246" xr:uid="{00000000-0005-0000-0000-000019010000}"/>
    <cellStyle name="Título 7" xfId="247" xr:uid="{00000000-0005-0000-0000-00001A010000}"/>
    <cellStyle name="Total 2" xfId="248" xr:uid="{00000000-0005-0000-0000-00001B010000}"/>
    <cellStyle name="Total 3" xfId="249" xr:uid="{00000000-0005-0000-0000-00001C010000}"/>
    <cellStyle name="Total 4" xfId="250" xr:uid="{00000000-0005-0000-0000-00001D010000}"/>
    <cellStyle name="Total 5" xfId="251" xr:uid="{00000000-0005-0000-0000-00001E010000}"/>
    <cellStyle name="Viñeta" xfId="252" xr:uid="{00000000-0005-0000-0000-00001F010000}"/>
    <cellStyle name="Warning Text" xfId="253" xr:uid="{00000000-0005-0000-0000-000020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externalLink" Target="externalLinks/externalLink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theme" Target="theme/theme1.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0</xdr:col>
      <xdr:colOff>0</xdr:colOff>
      <xdr:row>213</xdr:row>
      <xdr:rowOff>0</xdr:rowOff>
    </xdr:from>
    <xdr:to>
      <xdr:col>0</xdr:col>
      <xdr:colOff>0</xdr:colOff>
      <xdr:row>213</xdr:row>
      <xdr:rowOff>0</xdr:rowOff>
    </xdr:to>
    <xdr:sp macro="" textlink="">
      <xdr:nvSpPr>
        <xdr:cNvPr id="2" name="DtsShapeName" descr="708G8CE3D647580G870E@531@C685C@40847A0847@5B11110243!!!BIHO@]b11016827!@0C0@7311308602342G衙缉!Lhbsnrngu!Ngghbd!Vnse!吓创/enby!!!!!!!!!!!!!!!!!!!!!!!!!!!!!!!!!!!!!!!!!!!!!!!!!!!!!!!!!!!!!!!!!!!!!!!!!!!!!!!!!!!!!!!!!!!!!!!!!!!!!!!!!!!!!!!!!!!!!!!!!!!!!!!!!!!!!!!!!!!!!!!!!!!!!!!!!!!!!!!!!!!!!!!!!!!!!!!!!!!!!!!!!!!!!!!!!!!!!!!!!!!!!!!!!!!!!!!!!!!!!!!!!!!!!!!!!!!!!!!!!!!!!!!!!!!!!!!!!!!!!!!!!!!!!!!!!!!!!!!!!!!!!!!!!!!!!!!!!!!!!!!!!!!!!!!!!!!!!!!!!!!!!!!!!!!!!!!!!!!!!!!!!!!!!!!!!!!!!!!!!!!!!!!!!!!!!!!!!!!!!!!!!!!!!!!!!!!!!!!!!!!!!!!!!!!!!!!!!!!!!!!!!!!!!!!!!!!!!!!!!!!!!!!!!!!!!!!!!!!!!!!!!!!!!!!!!!!!!!!!!!!!!!!!!!!!!!!!!!!!!!!!!!!!!!!!!!!!!!!!!!!!!!!!!!!!!!!!!!!!!!!!!!!!!!!!!!!!!!!!!!!!!!!!!!!!!!!!!!!!!!!!!!!!!!!!!!!!!!!!!!!!!!!!!!!!!!!!!!!!!!!!!!!!!!!!!!!!!!!!!!!!!!!!!!!!!!!!!!!!!!!!!!!!!!!!!!!!!!!!!!!!!!!!!!!!!!!!!!!!!!!!!!!!!!!!!!!!!!!!!!!!!!!!!!!!!!!!!!!!!!!!!!!!!!!!!!!!!!!!!!!!!!!!!!!!!!!!!!!!!!!!!!!!!!!!!!!!!!!!!!!!!!!!!!!!!!!!!!!!!!!!!!!!!!!!!!!!!!!!!!!!!!!!!!!!!!!!!!!!!!!!!!!!!!!!!!!!!!!!!!!!!!!!!!!!!!!!!!!!!!!!!!!!!!!!!!!!!!!!!!!!!!!!!!!!!!!!!!!!!!!!!!!!!!!!!!!!!!!!!!!!!!!!!!!!!!!!!!!!!!!!!!!!!!!!!!!!!!!!!!!!!!!!!!!!!!!!!!!!!!!!!!!!!!!!!!!!!!!!!!!!!!!!!!!!!!!!!!!!!!!!!!!!!!!!!!!!!!!!!!!!!!!!!!!!!!!!!!!!!!!!!!!!!!!!!!!!!!!!!!!!!!!!!!!!!!!!!!!!!!!!!!!!!!!!!!!!!!!!!!!!!!!!!!!!!!!!!!!!!!!!!!!!!!!!!!!!!!!!!!!!!!!!!!!!!!!!!!!!!!!!!!!!!!!!!!!!!!!!!!!!!!!!!!!!!!!!!!!!!!!!!!!!!!!!!!!!!!!!!!!!!!!!!!!!!!!!!!!!!!!!!!!!!!!!!!!!!!!!!!!!!!!!!!!!!!!!!!!!!!!!!!!!!!!!!!!!!!!!!!!!!!!!!!!!!!!!!!!!!!!!!!!!!!!!!!!!!!!!!!!!!!!!!!!!!!!!!!!!!!!!!!!!!!!!!!!!!!!!!!!!!!!!!!!!!!!!!!!!!!!!!!!!!!!!!!!!!!!!!!!!!!!!!!!!!!!!!!!!!!!!!!!!!!!!!!!!!!!!!!!!!!!!!!!!!!!!!!!!!!!!!!!!!!!!!!!!!!!!!!!!!!!!!!!!!!!!!!!!!!!!!!!!!!!!!!!!!!!!!!!!!!!!!!!!!!!!!!!!!!!!!!!!!!!!!!!!!!!!!!!!!!!!!!!!!!!!!!!!!!!!!!!!!!!!!!!!!!!!!!!!!!!!!!!!!!!!!!!!!!!!!!!!!!!!!!!!!!!!!!!!!!!!!!!!!!!!!!!!!!!!!!!!!!!!!!!!!!!!!!!!!!!!!!!!!!!!!!!!!!!!!!!!!!!!!!!!!!!!!!!!!!!!!!!!!!!!!!!!!!!!!!!!!!!!!!!!!!!!!!!!!!!!!!!!!!!!!!!!!!!!!!!!!!!!!!!!!!!!!!!!!!!!!!!!!!!!!!!!!!!!!!!!!!!!!!!!!!!!!!!!!!!!!!!!!!!!!!!!!!!!!!!!!!!!!!!!!!!!!!!!!!!!!!!!!!!!!!!!!!!!!!!!!!!!!!!!!!!!!!!!!!!!!!!!!!!!!!!!!!!!!!!!!!!!!!!!!!!!!!!!!!!!!!!!!!!!!!!!!!!!!!!!!!!!!!!!!!!!!!!!!!!!!!!!!!!!!!!!!!!!!!!!!!!!!!!!!!!!!!!!!!!!!!!!!!!!!!!!!!!!!!!!!!!!!!!!!!!!!!!!!!!!!!!!!!!!!!!!!!!!!!!!!!!!!!!!!!!!!!!!!!!!!!!!!!!!!!!!!!!!!!!!!!!!!!!!!!!!!!!!!!!!!!!!!!!!!!!!!!!!!!!!!!!!!!!!!!!!!!!!!!!!!!!!!!!!!!!!!!!!!!!!!!!!!!!!!!!!!!!!!!!1!1" hidden="1">
          <a:extLst>
            <a:ext uri="{FF2B5EF4-FFF2-40B4-BE49-F238E27FC236}">
              <a16:creationId xmlns:a16="http://schemas.microsoft.com/office/drawing/2014/main" id="{00000000-0008-0000-0600-000002000000}"/>
            </a:ext>
          </a:extLst>
        </xdr:cNvPr>
        <xdr:cNvSpPr>
          <a:spLocks noChangeArrowheads="1"/>
        </xdr:cNvSpPr>
      </xdr:nvSpPr>
      <xdr:spPr bwMode="auto">
        <a:xfrm>
          <a:off x="0" y="44967525"/>
          <a:ext cx="0" cy="0"/>
        </a:xfrm>
        <a:custGeom>
          <a:avLst/>
          <a:gdLst>
            <a:gd name="T0" fmla="*/ 0 w 21600"/>
            <a:gd name="T1" fmla="*/ 0 h 21600"/>
            <a:gd name="T2" fmla="*/ 0 w 21600"/>
            <a:gd name="T3" fmla="*/ 0 h 21600"/>
            <a:gd name="T4" fmla="*/ 0 w 21600"/>
            <a:gd name="T5" fmla="*/ 0 h 21600"/>
            <a:gd name="T6" fmla="*/ 0 w 21600"/>
            <a:gd name="T7" fmla="*/ 0 h 21600"/>
            <a:gd name="T8" fmla="*/ 17694720 60000 65536"/>
            <a:gd name="T9" fmla="*/ 11796480 60000 65536"/>
            <a:gd name="T10" fmla="*/ 5898240 60000 65536"/>
            <a:gd name="T11" fmla="*/ 0 60000 65536"/>
            <a:gd name="T12" fmla="*/ 0 w 21600"/>
            <a:gd name="T13" fmla="*/ 0 h 21600"/>
            <a:gd name="T14" fmla="*/ 21600 w 21600"/>
            <a:gd name="T15" fmla="*/ 21600 h 21600"/>
          </a:gdLst>
          <a:ahLst/>
          <a:cxnLst>
            <a:cxn ang="T8">
              <a:pos x="T0" y="T1"/>
            </a:cxn>
            <a:cxn ang="T9">
              <a:pos x="T2" y="T3"/>
            </a:cxn>
            <a:cxn ang="T10">
              <a:pos x="T4" y="T5"/>
            </a:cxn>
            <a:cxn ang="T11">
              <a:pos x="T6" y="T7"/>
            </a:cxn>
          </a:cxnLst>
          <a:rect l="T12" t="T13" r="T14" b="T15"/>
          <a:pathLst>
            <a:path w="21600" h="21600">
              <a:moveTo>
                <a:pt x="10860" y="2187"/>
              </a:moveTo>
              <a:cubicBezTo>
                <a:pt x="10451" y="1746"/>
                <a:pt x="9529" y="1018"/>
                <a:pt x="9015" y="730"/>
              </a:cubicBezTo>
              <a:cubicBezTo>
                <a:pt x="7865" y="152"/>
                <a:pt x="6685" y="0"/>
                <a:pt x="5415" y="0"/>
              </a:cubicBezTo>
              <a:cubicBezTo>
                <a:pt x="4175" y="152"/>
                <a:pt x="2995" y="575"/>
                <a:pt x="1967" y="1305"/>
              </a:cubicBezTo>
              <a:cubicBezTo>
                <a:pt x="1150" y="2187"/>
                <a:pt x="575" y="3222"/>
                <a:pt x="242" y="4220"/>
              </a:cubicBezTo>
              <a:cubicBezTo>
                <a:pt x="0" y="5410"/>
                <a:pt x="242" y="6560"/>
                <a:pt x="575" y="7597"/>
              </a:cubicBezTo>
              <a:lnTo>
                <a:pt x="10860" y="21600"/>
              </a:lnTo>
              <a:lnTo>
                <a:pt x="20995" y="7597"/>
              </a:lnTo>
              <a:cubicBezTo>
                <a:pt x="21480" y="6560"/>
                <a:pt x="21600" y="5410"/>
                <a:pt x="21480" y="4220"/>
              </a:cubicBezTo>
              <a:cubicBezTo>
                <a:pt x="21115" y="3222"/>
                <a:pt x="20420" y="2187"/>
                <a:pt x="19632" y="1305"/>
              </a:cubicBezTo>
              <a:cubicBezTo>
                <a:pt x="18575" y="575"/>
                <a:pt x="17425" y="152"/>
                <a:pt x="16275" y="0"/>
              </a:cubicBezTo>
              <a:cubicBezTo>
                <a:pt x="15005" y="0"/>
                <a:pt x="13735" y="152"/>
                <a:pt x="12705" y="730"/>
              </a:cubicBezTo>
              <a:cubicBezTo>
                <a:pt x="12176" y="1018"/>
                <a:pt x="11254" y="1746"/>
                <a:pt x="10860" y="2187"/>
              </a:cubicBezTo>
              <a:close/>
            </a:path>
          </a:pathLst>
        </a:custGeom>
        <a:solidFill>
          <a:srgbClr val="FFFF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FERTAS\PEREIRA\A"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Users\uuu\Documents\09-11-16\SE\Trab\personal\Lista%20de%20precios%20para%20gabinetes%20de%20control%20y%20protecci&#243;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Users\uuu\Documents\09-11-16\SE\Trab\personal\Lista%20de%20precios%20para%20gabinetes%20de%20control%20y%20protecci&#243;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uuu/Documents/09-11-16/SE/Trab/personal/Lista%20de%20precios%20para%20gabinetes%20de%20control%20y%20protecci&#243;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ansa01\red-datos\Area1\Proyectos\PROANSA\Ofertas%20A&#241;o%202002\Ofertas%20Ecuador\OF%20059%2001%20Cruce%20Rio%20Napo%20ECUADOR\PU%20Nov%201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Users\uuu\Documents\09-11-16\SE\usr\excel\COTIZACIONES\MIAMI\ELECONWIRE\CATALOGO\BAJA%20TENSION\BT.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Users\uuu\Documents\09-11-16\SE\usr\excel\COTIZACIONES\MIAMI\ELECONWIRE\CATALOGO\BAJA%20TENSION\BT.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uuu/Documents/09-11-16/SE/usr/excel/COTIZACIONES/MIAMI/ELECONWIRE/CATALOGO/BAJA%20TENSION/BT.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facero/AppData/Local/Temp/notes49FDD6/F7210002.003%20Resumen%20Hoja%20de%20Calculo%20PTD-P.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Users\uuu\Documents\09-11-16\SE\Trab\PROP\47L8%20Siemens%20FCS%20Mexico\47L8008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F:\Users\uuu\Documents\09-11-16\SE\Trab\PROP\47L8%20Siemens%20FCS%20Mexico\47L8008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OFERTAS\PEREIRA\A"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uuu/Documents/09-11-16/SE/Trab/PROP/47L8%20Siemens%20FCS%20Mexico/47L8008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FERTAS/PEREIRA/A"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uuu\Documents\09-11-16\SE\usr\excel\COTIZACIONES\MIAMI\ELECONWIRE\Amir\Catalogo\MV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Users\uuu\Documents\09-11-16\SE\usr\excel\COTIZACIONES\MIAMI\ELECONWIRE\Amir\Catalogo\MV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uu/Documents/09-11-16/SE/usr/excel/COTIZACIONES/MIAMI/ELECONWIRE/Amir/Catalogo/MV_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uuu\Documents\09-11-16\SE\Documents%20and%20Settings\crendon.HMV\Local%20Settings\Temporary%20Internet%20Files\OLK3\859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Users\uuu\Documents\09-11-16\SE\Documents%20and%20Settings\crendon.HMV\Local%20Settings\Temporary%20Internet%20Files\OLK3\85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uuu/Documents/09-11-16/SE/Documents%20and%20Settings/crendon.HMV/Local%20Settings/Temporary%20Internet%20Files/OLK3/85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
      <sheetName val="C"/>
      <sheetName val="E"/>
      <sheetName val="D"/>
      <sheetName val="LT-ME"/>
      <sheetName val="LT-OC(Huall-Sihu)"/>
      <sheetName val="LT-OC(Sihuas-Tayab)"/>
      <sheetName val="SE-ME Huallanca"/>
      <sheetName val="OC-SE Huallanca"/>
      <sheetName val="SE-ME Tayabamba"/>
      <sheetName val="SE-OC Tayabamba"/>
      <sheetName val="Telecomunicaciones-ME"/>
      <sheetName val="base-datos"/>
      <sheetName val="W-torres"/>
      <sheetName val="Hoja1"/>
      <sheetName val="Hoja2"/>
      <sheetName val="A"/>
      <sheetName val="LT-OC"/>
      <sheetName val="Santuario-OC"/>
      <sheetName val="Santuario-ME"/>
      <sheetName val="Chilina-OC"/>
      <sheetName val="Chilina-ME"/>
      <sheetName val="Resumen General"/>
      <sheetName val="F"/>
      <sheetName val="H"/>
      <sheetName val="FLUJO"/>
      <sheetName val="$ UN. COMERC."/>
      <sheetName val="Montaje Presentacion $Col "/>
      <sheetName val="Montaje Presentacion $Col (3)"/>
      <sheetName val="Equipo"/>
      <sheetName val="Hoja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Gabinetes agrup. CT's y PT's"/>
      <sheetName val="Gabinetes ctrol, prot. y med. "/>
      <sheetName val="Formulario de  precios"/>
    </sheetNames>
    <sheetDataSet>
      <sheetData sheetId="0"/>
      <sheetData sheetId="1"/>
      <sheetData sheetId="2"/>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Gabinetes agrup. CT's y PT's"/>
      <sheetName val="Gabinetes ctrol, prot. y med. "/>
      <sheetName val="Formulario de  precios"/>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Gabinetes agrup. CT's y PT's"/>
      <sheetName val="Gabinetes ctrol, prot. y med. "/>
      <sheetName val="Formulario de  precios"/>
    </sheetNames>
    <sheetDataSet>
      <sheetData sheetId="0"/>
      <sheetData sheetId="1"/>
      <sheetData sheetId="2"/>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sheetName val="D"/>
      <sheetName val="E"/>
      <sheetName val="Formulario N° 3"/>
      <sheetName val="Suministro"/>
      <sheetName val="Diseño OC y ME"/>
      <sheetName val="Hoja1"/>
      <sheetName val="F Colombia"/>
    </sheetNames>
    <sheetDataSet>
      <sheetData sheetId="0"/>
      <sheetData sheetId="1"/>
      <sheetData sheetId="2"/>
      <sheetData sheetId="3"/>
      <sheetData sheetId="4"/>
      <sheetData sheetId="5"/>
      <sheetData sheetId="6"/>
      <sheetData sheetId="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_BT"/>
      <sheetName val="P_XHHW"/>
      <sheetName val="XHHW-2"/>
      <sheetName val="P_RHW-2"/>
      <sheetName val="RHW-2 0.6"/>
      <sheetName val="RHW-2 2"/>
      <sheetName val="P_USE-2"/>
      <sheetName val="USE-2"/>
      <sheetName val="P_TTU"/>
      <sheetName val="TTU 0.6"/>
      <sheetName val="TTU 2"/>
      <sheetName val="POTENCIA"/>
      <sheetName val="PVC-PVC"/>
      <sheetName val="PVC-PVC PC"/>
      <sheetName val="PVC-PVC_AH"/>
      <sheetName val="PVC-PVC_AF"/>
      <sheetName val="PVC-PVC_IL"/>
      <sheetName val="XLPE-PVC"/>
      <sheetName val="XLPE-PVC PC"/>
      <sheetName val="XLPE-PVC_AH"/>
      <sheetName val="XLPE-PVC_IL"/>
      <sheetName val="XLPE-PVC_AF"/>
      <sheetName val="POT mm2"/>
      <sheetName val="P_MLPLX"/>
      <sheetName val="DPLX"/>
      <sheetName val="TPLX"/>
      <sheetName val="QPLX"/>
      <sheetName val="NM GC-SW"/>
      <sheetName val="P_SEU_SER"/>
      <sheetName val="SER"/>
      <sheetName val="P_APE_ARE"/>
      <sheetName val="ARE"/>
      <sheetName val="APE"/>
      <sheetName val="Cab"/>
      <sheetName val="CG"/>
      <sheetName val="AMPACITY"/>
      <sheetName val="FACTORES"/>
      <sheetName val="Esp"/>
      <sheetName val="TPLX UD 600"/>
      <sheetName val="Single UD 600"/>
      <sheetName val="TPLX-Cu"/>
      <sheetName val="SER-AL"/>
      <sheetName val="SE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row r="4">
          <cell r="E4">
            <v>18</v>
          </cell>
          <cell r="F4">
            <v>1.0236873428326527</v>
          </cell>
          <cell r="G4">
            <v>7</v>
          </cell>
          <cell r="H4">
            <v>0.38607999999999998</v>
          </cell>
          <cell r="I4">
            <v>1.1582399999999999</v>
          </cell>
          <cell r="J4">
            <v>1.1234928</v>
          </cell>
          <cell r="K4">
            <v>19</v>
          </cell>
          <cell r="L4">
            <v>0.23367999999999997</v>
          </cell>
          <cell r="M4">
            <v>1.1683999999999999</v>
          </cell>
          <cell r="N4">
            <v>1.1333479999999998</v>
          </cell>
          <cell r="O4">
            <v>19</v>
          </cell>
          <cell r="P4">
            <v>0.254</v>
          </cell>
          <cell r="Q4">
            <v>0.18592800000000001</v>
          </cell>
          <cell r="R4">
            <v>1.133856</v>
          </cell>
          <cell r="S4">
            <v>1.09984032</v>
          </cell>
          <cell r="T4">
            <v>0.82304683373131526</v>
          </cell>
          <cell r="U4">
            <v>16</v>
          </cell>
          <cell r="V4">
            <v>0.254</v>
          </cell>
          <cell r="W4">
            <v>1.22</v>
          </cell>
        </row>
        <row r="5">
          <cell r="E5">
            <v>16</v>
          </cell>
          <cell r="F5">
            <v>1.2908459058322823</v>
          </cell>
          <cell r="G5">
            <v>7</v>
          </cell>
          <cell r="H5">
            <v>0.48767999999999995</v>
          </cell>
          <cell r="I5">
            <v>1.4630399999999999</v>
          </cell>
          <cell r="J5">
            <v>1.4191487999999999</v>
          </cell>
          <cell r="K5">
            <v>19</v>
          </cell>
          <cell r="L5">
            <v>0.29717999999999994</v>
          </cell>
          <cell r="M5">
            <v>1.4858999999999998</v>
          </cell>
          <cell r="N5">
            <v>1.4413229999999997</v>
          </cell>
          <cell r="O5">
            <v>19</v>
          </cell>
          <cell r="P5">
            <v>0.32003999999999999</v>
          </cell>
          <cell r="Q5">
            <v>0.23426928</v>
          </cell>
          <cell r="R5">
            <v>1.4286585599999999</v>
          </cell>
          <cell r="S5">
            <v>1.3857988031999999</v>
          </cell>
          <cell r="T5">
            <v>1.3086957277552644</v>
          </cell>
          <cell r="U5">
            <v>26</v>
          </cell>
          <cell r="V5">
            <v>0.254</v>
          </cell>
          <cell r="W5">
            <v>1.52</v>
          </cell>
        </row>
        <row r="6">
          <cell r="E6">
            <v>14</v>
          </cell>
          <cell r="F6">
            <v>1.6277266337915062</v>
          </cell>
          <cell r="G6">
            <v>7</v>
          </cell>
          <cell r="H6">
            <v>0.61468</v>
          </cell>
          <cell r="I6">
            <v>1.8440400000000001</v>
          </cell>
          <cell r="J6">
            <v>1.7887188000000001</v>
          </cell>
          <cell r="K6">
            <v>19</v>
          </cell>
          <cell r="L6">
            <v>0.37337999999999999</v>
          </cell>
          <cell r="M6">
            <v>1.8669</v>
          </cell>
          <cell r="N6">
            <v>1.8108929999999999</v>
          </cell>
          <cell r="O6">
            <v>19</v>
          </cell>
          <cell r="P6">
            <v>0.40386</v>
          </cell>
          <cell r="Q6">
            <v>0.29562551999999997</v>
          </cell>
          <cell r="R6">
            <v>1.8028310400000001</v>
          </cell>
          <cell r="S6">
            <v>1.7487461088</v>
          </cell>
          <cell r="T6">
            <v>2.0809077170983796</v>
          </cell>
          <cell r="U6">
            <v>41</v>
          </cell>
          <cell r="V6">
            <v>0.254</v>
          </cell>
          <cell r="W6">
            <v>1.98</v>
          </cell>
        </row>
        <row r="7">
          <cell r="E7">
            <v>12</v>
          </cell>
          <cell r="F7">
            <v>2.0525253884939483</v>
          </cell>
          <cell r="G7">
            <v>7</v>
          </cell>
          <cell r="H7">
            <v>0.77469999999999994</v>
          </cell>
          <cell r="I7">
            <v>2.3240999999999996</v>
          </cell>
          <cell r="J7">
            <v>2.2543769999999994</v>
          </cell>
          <cell r="K7">
            <v>19</v>
          </cell>
          <cell r="L7">
            <v>0.46989999999999998</v>
          </cell>
          <cell r="M7">
            <v>2.3494999999999999</v>
          </cell>
          <cell r="N7">
            <v>2.2790149999999998</v>
          </cell>
          <cell r="O7">
            <v>19</v>
          </cell>
          <cell r="P7">
            <v>0.51053999999999999</v>
          </cell>
          <cell r="Q7">
            <v>0.37371527999999998</v>
          </cell>
          <cell r="R7">
            <v>2.2790505599999999</v>
          </cell>
          <cell r="S7">
            <v>2.2106790431999999</v>
          </cell>
          <cell r="T7">
            <v>3.3087728761114783</v>
          </cell>
          <cell r="U7">
            <v>65</v>
          </cell>
          <cell r="V7">
            <v>0.254</v>
          </cell>
          <cell r="W7">
            <v>2.57</v>
          </cell>
        </row>
        <row r="8">
          <cell r="E8">
            <v>10</v>
          </cell>
          <cell r="F8">
            <v>2.5881867280128654</v>
          </cell>
          <cell r="G8">
            <v>7</v>
          </cell>
          <cell r="H8">
            <v>0.97789999999999999</v>
          </cell>
          <cell r="I8">
            <v>2.9337</v>
          </cell>
          <cell r="J8">
            <v>2.8456889999999997</v>
          </cell>
          <cell r="K8">
            <v>19</v>
          </cell>
          <cell r="L8">
            <v>0.59435999999999989</v>
          </cell>
          <cell r="M8">
            <v>2.9717999999999996</v>
          </cell>
          <cell r="N8">
            <v>2.8826459999999994</v>
          </cell>
          <cell r="O8">
            <v>19</v>
          </cell>
          <cell r="P8">
            <v>0.64261999999999997</v>
          </cell>
          <cell r="Q8">
            <v>0.47039784000000001</v>
          </cell>
          <cell r="R8">
            <v>2.8686556799999998</v>
          </cell>
          <cell r="S8">
            <v>2.7825960095999998</v>
          </cell>
          <cell r="T8">
            <v>5.2611549545103795</v>
          </cell>
          <cell r="U8">
            <v>104</v>
          </cell>
          <cell r="V8">
            <v>0.254</v>
          </cell>
          <cell r="W8">
            <v>3.2</v>
          </cell>
        </row>
        <row r="9">
          <cell r="E9">
            <v>8</v>
          </cell>
          <cell r="F9">
            <v>3.2636432058836342</v>
          </cell>
          <cell r="G9">
            <v>7</v>
          </cell>
          <cell r="H9">
            <v>1.23444</v>
          </cell>
          <cell r="I9">
            <v>3.7033199999999997</v>
          </cell>
          <cell r="J9">
            <v>3.5922203999999995</v>
          </cell>
          <cell r="K9">
            <v>19</v>
          </cell>
          <cell r="L9">
            <v>0.74929999999999997</v>
          </cell>
          <cell r="M9">
            <v>3.7464999999999997</v>
          </cell>
          <cell r="N9">
            <v>3.6341049999999995</v>
          </cell>
          <cell r="O9">
            <v>19</v>
          </cell>
          <cell r="P9">
            <v>0.81025999999999998</v>
          </cell>
          <cell r="Q9">
            <v>0.59311031999999997</v>
          </cell>
          <cell r="R9">
            <v>3.6170006399999997</v>
          </cell>
          <cell r="S9">
            <v>3.5084906207999995</v>
          </cell>
          <cell r="T9">
            <v>8.3655640600810273</v>
          </cell>
          <cell r="U9">
            <v>24</v>
          </cell>
          <cell r="V9">
            <v>0.254</v>
          </cell>
          <cell r="W9">
            <v>3.99</v>
          </cell>
          <cell r="X9">
            <v>3.4</v>
          </cell>
        </row>
        <row r="10">
          <cell r="E10">
            <v>6</v>
          </cell>
          <cell r="F10">
            <v>4.1153780985069099</v>
          </cell>
          <cell r="G10">
            <v>7</v>
          </cell>
          <cell r="H10">
            <v>1.5544800000000001</v>
          </cell>
          <cell r="I10">
            <v>4.6634400000000005</v>
          </cell>
          <cell r="J10">
            <v>4.5235368000000005</v>
          </cell>
          <cell r="K10">
            <v>19</v>
          </cell>
          <cell r="L10">
            <v>0.94488000000000005</v>
          </cell>
          <cell r="M10">
            <v>4.7244000000000002</v>
          </cell>
          <cell r="N10">
            <v>4.582668</v>
          </cell>
          <cell r="O10">
            <v>19</v>
          </cell>
          <cell r="P10">
            <v>1.02108</v>
          </cell>
          <cell r="Q10">
            <v>0.74743055999999997</v>
          </cell>
          <cell r="R10">
            <v>4.5581011199999999</v>
          </cell>
          <cell r="S10">
            <v>4.4213580863999997</v>
          </cell>
          <cell r="T10">
            <v>13.301767890969138</v>
          </cell>
          <cell r="U10">
            <v>38</v>
          </cell>
          <cell r="V10">
            <v>0.254</v>
          </cell>
          <cell r="W10">
            <v>5.33</v>
          </cell>
          <cell r="X10">
            <v>4.29</v>
          </cell>
        </row>
        <row r="11">
          <cell r="E11">
            <v>4</v>
          </cell>
          <cell r="F11">
            <v>5.1893959680205972</v>
          </cell>
          <cell r="G11">
            <v>7</v>
          </cell>
          <cell r="H11">
            <v>1.96088</v>
          </cell>
          <cell r="I11">
            <v>5.8826400000000003</v>
          </cell>
          <cell r="J11">
            <v>5.7061608000000001</v>
          </cell>
          <cell r="K11">
            <v>19</v>
          </cell>
          <cell r="L11">
            <v>1.19126</v>
          </cell>
          <cell r="M11">
            <v>5.9562999999999997</v>
          </cell>
          <cell r="N11">
            <v>5.7776109999999994</v>
          </cell>
          <cell r="O11">
            <v>19</v>
          </cell>
          <cell r="P11">
            <v>1.2877799999999999</v>
          </cell>
          <cell r="Q11">
            <v>0.94265495999999993</v>
          </cell>
          <cell r="R11">
            <v>5.7486499200000001</v>
          </cell>
          <cell r="S11">
            <v>5.5761904223999998</v>
          </cell>
          <cell r="T11">
            <v>21.150639425442844</v>
          </cell>
          <cell r="U11">
            <v>60</v>
          </cell>
          <cell r="V11">
            <v>0.254</v>
          </cell>
          <cell r="W11">
            <v>6.91</v>
          </cell>
          <cell r="X11">
            <v>5.41</v>
          </cell>
        </row>
        <row r="12">
          <cell r="E12">
            <v>2</v>
          </cell>
          <cell r="F12">
            <v>6.5437074962027859</v>
          </cell>
          <cell r="G12">
            <v>7</v>
          </cell>
          <cell r="H12">
            <v>2.4739599999999999</v>
          </cell>
          <cell r="I12">
            <v>7.4218799999999998</v>
          </cell>
          <cell r="J12">
            <v>7.1992235999999998</v>
          </cell>
          <cell r="K12">
            <v>19</v>
          </cell>
          <cell r="L12">
            <v>1.5011399999999999</v>
          </cell>
          <cell r="M12">
            <v>7.5056999999999992</v>
          </cell>
          <cell r="N12">
            <v>7.2805289999999987</v>
          </cell>
          <cell r="O12">
            <v>19</v>
          </cell>
          <cell r="P12">
            <v>1.6255999999999999</v>
          </cell>
          <cell r="Q12">
            <v>1.1899392</v>
          </cell>
          <cell r="R12">
            <v>7.2566783999999993</v>
          </cell>
          <cell r="S12">
            <v>7.0389780479999988</v>
          </cell>
          <cell r="T12">
            <v>33.630834019349621</v>
          </cell>
          <cell r="U12">
            <v>35</v>
          </cell>
          <cell r="V12">
            <v>0.254</v>
          </cell>
          <cell r="W12">
            <v>8.59</v>
          </cell>
          <cell r="X12">
            <v>6.82</v>
          </cell>
        </row>
        <row r="13">
          <cell r="E13">
            <v>1</v>
          </cell>
          <cell r="F13">
            <v>7.3481398321757503</v>
          </cell>
          <cell r="G13">
            <v>19</v>
          </cell>
          <cell r="H13">
            <v>1.6865600000000001</v>
          </cell>
          <cell r="I13">
            <v>8.4328000000000003</v>
          </cell>
          <cell r="J13">
            <v>8.1798160000000006</v>
          </cell>
          <cell r="K13">
            <v>37</v>
          </cell>
          <cell r="L13">
            <v>1.2090399999999999</v>
          </cell>
          <cell r="M13">
            <v>8.4632799999999992</v>
          </cell>
          <cell r="N13">
            <v>8.2093815999999986</v>
          </cell>
          <cell r="O13">
            <v>19</v>
          </cell>
          <cell r="P13">
            <v>1.8237199999999998</v>
          </cell>
          <cell r="Q13">
            <v>1.3349630399999999</v>
          </cell>
          <cell r="R13">
            <v>8.1410860799999991</v>
          </cell>
          <cell r="S13">
            <v>7.8968534975999987</v>
          </cell>
          <cell r="T13">
            <v>42.407698705618671</v>
          </cell>
          <cell r="U13">
            <v>44</v>
          </cell>
          <cell r="V13">
            <v>0.254</v>
          </cell>
          <cell r="W13">
            <v>10.1</v>
          </cell>
          <cell r="X13">
            <v>7.61</v>
          </cell>
        </row>
        <row r="14">
          <cell r="E14" t="str">
            <v>1/0</v>
          </cell>
          <cell r="F14">
            <v>8.2514628021714636</v>
          </cell>
          <cell r="G14">
            <v>19</v>
          </cell>
          <cell r="H14">
            <v>1.8922999999999999</v>
          </cell>
          <cell r="I14">
            <v>9.4614999999999991</v>
          </cell>
          <cell r="J14">
            <v>9.1776549999999997</v>
          </cell>
          <cell r="K14">
            <v>37</v>
          </cell>
          <cell r="L14">
            <v>1.35636</v>
          </cell>
          <cell r="M14">
            <v>9.4945199999999996</v>
          </cell>
          <cell r="N14">
            <v>9.2096843999999987</v>
          </cell>
          <cell r="O14">
            <v>19</v>
          </cell>
          <cell r="P14">
            <v>2.0497800000000002</v>
          </cell>
          <cell r="Q14">
            <v>1.5004389599999999</v>
          </cell>
          <cell r="R14">
            <v>9.1502179199999993</v>
          </cell>
          <cell r="S14">
            <v>8.8757113823999987</v>
          </cell>
          <cell r="T14">
            <v>53.475120732117652</v>
          </cell>
          <cell r="X14">
            <v>8.64</v>
          </cell>
        </row>
        <row r="15">
          <cell r="E15" t="str">
            <v>2/0</v>
          </cell>
          <cell r="F15">
            <v>9.265833249046814</v>
          </cell>
          <cell r="G15">
            <v>19</v>
          </cell>
          <cell r="H15">
            <v>2.1259800000000002</v>
          </cell>
          <cell r="I15">
            <v>10.629900000000001</v>
          </cell>
          <cell r="J15">
            <v>10.311003000000001</v>
          </cell>
          <cell r="K15">
            <v>37</v>
          </cell>
          <cell r="L15">
            <v>1.524</v>
          </cell>
          <cell r="M15">
            <v>10.667999999999999</v>
          </cell>
          <cell r="N15">
            <v>10.347959999999999</v>
          </cell>
          <cell r="O15">
            <v>19</v>
          </cell>
          <cell r="P15">
            <v>2.30124</v>
          </cell>
          <cell r="Q15">
            <v>1.6845076799999998</v>
          </cell>
          <cell r="R15">
            <v>10.272735359999999</v>
          </cell>
          <cell r="S15">
            <v>9.9645532991999985</v>
          </cell>
          <cell r="T15">
            <v>67.430882235910801</v>
          </cell>
          <cell r="X15">
            <v>9.59</v>
          </cell>
        </row>
        <row r="16">
          <cell r="E16" t="str">
            <v>3/0</v>
          </cell>
          <cell r="F16">
            <v>10.404902483053986</v>
          </cell>
          <cell r="G16">
            <v>19</v>
          </cell>
          <cell r="H16">
            <v>2.3875999999999999</v>
          </cell>
          <cell r="I16">
            <v>11.937999999999999</v>
          </cell>
          <cell r="J16">
            <v>11.579859999999998</v>
          </cell>
          <cell r="K16">
            <v>37</v>
          </cell>
          <cell r="L16">
            <v>1.7094199999999999</v>
          </cell>
          <cell r="M16">
            <v>11.96594</v>
          </cell>
          <cell r="N16">
            <v>11.606961799999999</v>
          </cell>
          <cell r="O16">
            <v>19</v>
          </cell>
          <cell r="P16">
            <v>2.58318</v>
          </cell>
          <cell r="Q16">
            <v>1.89088776</v>
          </cell>
          <cell r="R16">
            <v>11.53131552</v>
          </cell>
          <cell r="S16">
            <v>11.185376054399999</v>
          </cell>
          <cell r="T16">
            <v>85.028772574277681</v>
          </cell>
          <cell r="X16">
            <v>10.77</v>
          </cell>
        </row>
        <row r="17">
          <cell r="E17" t="str">
            <v>4/0</v>
          </cell>
          <cell r="F17">
            <v>11.683999999999999</v>
          </cell>
          <cell r="G17">
            <v>19</v>
          </cell>
          <cell r="H17">
            <v>2.6797</v>
          </cell>
          <cell r="I17">
            <v>13.3985</v>
          </cell>
          <cell r="J17">
            <v>12.996544999999999</v>
          </cell>
          <cell r="K17">
            <v>37</v>
          </cell>
          <cell r="L17">
            <v>1.9202399999999997</v>
          </cell>
          <cell r="M17">
            <v>13.441679999999998</v>
          </cell>
          <cell r="N17">
            <v>13.038429599999997</v>
          </cell>
          <cell r="O17">
            <v>19</v>
          </cell>
          <cell r="P17">
            <v>2.9006799999999999</v>
          </cell>
          <cell r="Q17">
            <v>2.1232977599999998</v>
          </cell>
          <cell r="R17">
            <v>12.94863552</v>
          </cell>
          <cell r="S17">
            <v>12.560176454399999</v>
          </cell>
          <cell r="T17">
            <v>107.2193025770305</v>
          </cell>
          <cell r="X17">
            <v>12.1</v>
          </cell>
        </row>
        <row r="18">
          <cell r="E18">
            <v>250</v>
          </cell>
          <cell r="G18">
            <v>37</v>
          </cell>
          <cell r="H18">
            <v>2.0878800000000002</v>
          </cell>
          <cell r="I18">
            <v>14.615160000000001</v>
          </cell>
          <cell r="J18">
            <v>14.176705200000001</v>
          </cell>
          <cell r="K18">
            <v>61</v>
          </cell>
          <cell r="L18">
            <v>1.6255999999999999</v>
          </cell>
          <cell r="M18">
            <v>14.6304</v>
          </cell>
          <cell r="N18">
            <v>14.191488</v>
          </cell>
          <cell r="O18">
            <v>19</v>
          </cell>
          <cell r="P18">
            <v>3.1546799999999999</v>
          </cell>
          <cell r="Q18">
            <v>2.3092257599999999</v>
          </cell>
          <cell r="R18">
            <v>14.082491520000001</v>
          </cell>
          <cell r="S18">
            <v>13.660016774400001</v>
          </cell>
          <cell r="T18">
            <v>126.67500000000001</v>
          </cell>
          <cell r="X18">
            <v>13.23</v>
          </cell>
        </row>
        <row r="19">
          <cell r="E19">
            <v>300</v>
          </cell>
          <cell r="G19">
            <v>37</v>
          </cell>
          <cell r="H19">
            <v>2.286</v>
          </cell>
          <cell r="I19">
            <v>16.001999999999999</v>
          </cell>
          <cell r="J19">
            <v>15.521939999999999</v>
          </cell>
          <cell r="K19">
            <v>61</v>
          </cell>
          <cell r="L19">
            <v>1.7805399999999998</v>
          </cell>
          <cell r="M19">
            <v>16.024859999999997</v>
          </cell>
          <cell r="N19">
            <v>15.544114199999996</v>
          </cell>
          <cell r="O19">
            <v>19</v>
          </cell>
          <cell r="P19">
            <v>3.4543999999999997</v>
          </cell>
          <cell r="Q19">
            <v>2.5286207999999997</v>
          </cell>
          <cell r="R19">
            <v>15.420441599999998</v>
          </cell>
          <cell r="S19">
            <v>14.957828351999998</v>
          </cell>
          <cell r="T19">
            <v>152.01000000000002</v>
          </cell>
          <cell r="X19">
            <v>14.5</v>
          </cell>
        </row>
        <row r="20">
          <cell r="E20">
            <v>350</v>
          </cell>
          <cell r="G20">
            <v>37</v>
          </cell>
          <cell r="H20">
            <v>2.4714199999999997</v>
          </cell>
          <cell r="I20">
            <v>17.299939999999999</v>
          </cell>
          <cell r="J20">
            <v>16.780941799999997</v>
          </cell>
          <cell r="K20">
            <v>61</v>
          </cell>
          <cell r="L20">
            <v>1.9227799999999999</v>
          </cell>
          <cell r="M20">
            <v>17.305019999999999</v>
          </cell>
          <cell r="N20">
            <v>16.785869399999999</v>
          </cell>
          <cell r="O20">
            <v>19</v>
          </cell>
          <cell r="P20">
            <v>3.7312599999999998</v>
          </cell>
          <cell r="Q20">
            <v>2.73128232</v>
          </cell>
          <cell r="R20">
            <v>16.65634464</v>
          </cell>
          <cell r="S20">
            <v>16.1566543008</v>
          </cell>
          <cell r="T20">
            <v>177.34500000000003</v>
          </cell>
          <cell r="X20">
            <v>15.66</v>
          </cell>
        </row>
        <row r="21">
          <cell r="E21">
            <v>400</v>
          </cell>
          <cell r="G21">
            <v>37</v>
          </cell>
          <cell r="H21">
            <v>2.6415999999999999</v>
          </cell>
          <cell r="I21">
            <v>18.491199999999999</v>
          </cell>
          <cell r="J21">
            <v>17.936463999999997</v>
          </cell>
          <cell r="K21">
            <v>61</v>
          </cell>
          <cell r="L21">
            <v>2.0573999999999999</v>
          </cell>
          <cell r="M21">
            <v>18.5166</v>
          </cell>
          <cell r="N21">
            <v>17.961102</v>
          </cell>
          <cell r="O21">
            <v>19</v>
          </cell>
          <cell r="P21">
            <v>3.9903399999999998</v>
          </cell>
          <cell r="Q21">
            <v>2.9209288799999995</v>
          </cell>
          <cell r="R21">
            <v>17.812877759999999</v>
          </cell>
          <cell r="S21">
            <v>17.278491427199999</v>
          </cell>
          <cell r="T21">
            <v>202.68</v>
          </cell>
          <cell r="X21">
            <v>16.739999999999998</v>
          </cell>
        </row>
        <row r="22">
          <cell r="E22">
            <v>500</v>
          </cell>
          <cell r="G22">
            <v>37</v>
          </cell>
          <cell r="H22">
            <v>2.9514800000000001</v>
          </cell>
          <cell r="I22">
            <v>20.660360000000001</v>
          </cell>
          <cell r="J22">
            <v>20.040549200000001</v>
          </cell>
          <cell r="K22">
            <v>61</v>
          </cell>
          <cell r="L22">
            <v>2.2986999999999997</v>
          </cell>
          <cell r="M22">
            <v>20.688299999999998</v>
          </cell>
          <cell r="N22">
            <v>20.067650999999998</v>
          </cell>
          <cell r="O22">
            <v>19</v>
          </cell>
          <cell r="P22">
            <v>4.4602399999999998</v>
          </cell>
          <cell r="Q22">
            <v>3.2648956799999995</v>
          </cell>
          <cell r="R22">
            <v>19.910511360000001</v>
          </cell>
          <cell r="S22">
            <v>19.313196019199999</v>
          </cell>
          <cell r="T22">
            <v>253.35000000000002</v>
          </cell>
          <cell r="X22">
            <v>18.71</v>
          </cell>
        </row>
        <row r="23">
          <cell r="E23">
            <v>600</v>
          </cell>
          <cell r="G23">
            <v>61</v>
          </cell>
          <cell r="H23">
            <v>2.5196800000000001</v>
          </cell>
          <cell r="I23">
            <v>22.677120000000002</v>
          </cell>
          <cell r="J23">
            <v>21.996806400000001</v>
          </cell>
          <cell r="K23">
            <v>91</v>
          </cell>
          <cell r="L23">
            <v>2.0624799999999999</v>
          </cell>
          <cell r="M23">
            <v>22.687279999999998</v>
          </cell>
          <cell r="N23">
            <v>22.006661599999997</v>
          </cell>
          <cell r="T23">
            <v>304.02000000000004</v>
          </cell>
          <cell r="X23">
            <v>20.59</v>
          </cell>
        </row>
        <row r="24">
          <cell r="E24">
            <v>700</v>
          </cell>
          <cell r="G24">
            <v>61</v>
          </cell>
          <cell r="H24">
            <v>2.7203399999999998</v>
          </cell>
          <cell r="I24">
            <v>24.483059999999998</v>
          </cell>
          <cell r="J24">
            <v>23.748568199999998</v>
          </cell>
          <cell r="K24">
            <v>91</v>
          </cell>
          <cell r="L24">
            <v>2.2275800000000001</v>
          </cell>
          <cell r="M24">
            <v>24.50338</v>
          </cell>
          <cell r="N24">
            <v>23.768278599999999</v>
          </cell>
          <cell r="T24">
            <v>354.69000000000005</v>
          </cell>
          <cell r="X24">
            <v>22.24</v>
          </cell>
        </row>
        <row r="25">
          <cell r="E25">
            <v>750</v>
          </cell>
          <cell r="G25">
            <v>61</v>
          </cell>
          <cell r="H25">
            <v>2.8168600000000001</v>
          </cell>
          <cell r="I25">
            <v>25.351739999999999</v>
          </cell>
          <cell r="J25">
            <v>24.5911878</v>
          </cell>
          <cell r="K25">
            <v>91</v>
          </cell>
          <cell r="L25">
            <v>2.3063199999999999</v>
          </cell>
          <cell r="M25">
            <v>25.369519999999998</v>
          </cell>
          <cell r="N25">
            <v>24.608434399999997</v>
          </cell>
          <cell r="T25">
            <v>380.02500000000003</v>
          </cell>
          <cell r="X25">
            <v>23.02</v>
          </cell>
        </row>
        <row r="26">
          <cell r="E26">
            <v>800</v>
          </cell>
          <cell r="G26">
            <v>61</v>
          </cell>
          <cell r="H26">
            <v>2.9082999999999997</v>
          </cell>
          <cell r="I26">
            <v>26.174699999999998</v>
          </cell>
          <cell r="J26">
            <v>25.389458999999999</v>
          </cell>
          <cell r="K26">
            <v>91</v>
          </cell>
          <cell r="L26">
            <v>2.38252</v>
          </cell>
          <cell r="M26">
            <v>26.207719999999998</v>
          </cell>
          <cell r="N26">
            <v>25.421488399999998</v>
          </cell>
          <cell r="T26">
            <v>405.36</v>
          </cell>
          <cell r="X26">
            <v>23.78</v>
          </cell>
        </row>
        <row r="27">
          <cell r="E27">
            <v>900</v>
          </cell>
          <cell r="G27">
            <v>61</v>
          </cell>
          <cell r="H27">
            <v>3.0861000000000001</v>
          </cell>
          <cell r="I27">
            <v>27.774900000000002</v>
          </cell>
          <cell r="J27">
            <v>26.941653000000002</v>
          </cell>
          <cell r="K27">
            <v>91</v>
          </cell>
          <cell r="L27">
            <v>2.5247600000000001</v>
          </cell>
          <cell r="M27">
            <v>27.772360000000003</v>
          </cell>
          <cell r="N27">
            <v>26.939189200000001</v>
          </cell>
          <cell r="T27">
            <v>456.03000000000003</v>
          </cell>
          <cell r="X27">
            <v>25.22</v>
          </cell>
        </row>
        <row r="28">
          <cell r="E28">
            <v>1000</v>
          </cell>
          <cell r="G28">
            <v>61</v>
          </cell>
          <cell r="H28">
            <v>3.2511999999999999</v>
          </cell>
          <cell r="I28">
            <v>29.2608</v>
          </cell>
          <cell r="J28">
            <v>28.382975999999999</v>
          </cell>
          <cell r="K28">
            <v>91</v>
          </cell>
          <cell r="L28">
            <v>2.6619199999999998</v>
          </cell>
          <cell r="M28">
            <v>29.281119999999998</v>
          </cell>
          <cell r="N28">
            <v>28.402686399999997</v>
          </cell>
          <cell r="T28">
            <v>506.70000000000005</v>
          </cell>
          <cell r="X28">
            <v>26.58</v>
          </cell>
        </row>
      </sheetData>
      <sheetData sheetId="34" refreshError="1"/>
      <sheetData sheetId="35" refreshError="1">
        <row r="6">
          <cell r="B6">
            <v>14</v>
          </cell>
          <cell r="C6">
            <v>2.0809077170983796</v>
          </cell>
          <cell r="D6">
            <v>25</v>
          </cell>
          <cell r="E6">
            <v>20</v>
          </cell>
          <cell r="F6">
            <v>30</v>
          </cell>
          <cell r="G6">
            <v>20</v>
          </cell>
          <cell r="H6">
            <v>35</v>
          </cell>
          <cell r="I6">
            <v>25</v>
          </cell>
        </row>
        <row r="7">
          <cell r="B7">
            <v>12</v>
          </cell>
          <cell r="C7">
            <v>3.3087728761114783</v>
          </cell>
          <cell r="D7">
            <v>30</v>
          </cell>
          <cell r="E7">
            <v>25</v>
          </cell>
          <cell r="F7">
            <v>35</v>
          </cell>
          <cell r="G7">
            <v>25</v>
          </cell>
          <cell r="H7">
            <v>40</v>
          </cell>
          <cell r="I7">
            <v>30</v>
          </cell>
        </row>
        <row r="8">
          <cell r="B8">
            <v>10</v>
          </cell>
          <cell r="C8">
            <v>5.2611549545103795</v>
          </cell>
          <cell r="D8">
            <v>40</v>
          </cell>
          <cell r="E8">
            <v>30</v>
          </cell>
          <cell r="F8">
            <v>50</v>
          </cell>
          <cell r="G8">
            <v>35</v>
          </cell>
          <cell r="H8">
            <v>55</v>
          </cell>
          <cell r="I8">
            <v>40</v>
          </cell>
        </row>
        <row r="9">
          <cell r="B9">
            <v>8</v>
          </cell>
          <cell r="C9">
            <v>8.3655640600810273</v>
          </cell>
          <cell r="D9">
            <v>60</v>
          </cell>
          <cell r="E9">
            <v>40</v>
          </cell>
          <cell r="F9">
            <v>70</v>
          </cell>
          <cell r="G9">
            <v>50</v>
          </cell>
          <cell r="H9">
            <v>80</v>
          </cell>
          <cell r="I9">
            <v>55</v>
          </cell>
        </row>
        <row r="10">
          <cell r="B10">
            <v>6</v>
          </cell>
          <cell r="C10">
            <v>13.301767890969138</v>
          </cell>
          <cell r="D10">
            <v>80</v>
          </cell>
          <cell r="E10">
            <v>55</v>
          </cell>
          <cell r="F10">
            <v>95</v>
          </cell>
          <cell r="G10">
            <v>65</v>
          </cell>
          <cell r="H10">
            <v>105</v>
          </cell>
          <cell r="I10">
            <v>75</v>
          </cell>
        </row>
        <row r="11">
          <cell r="B11">
            <v>4</v>
          </cell>
          <cell r="C11">
            <v>21.150639425442844</v>
          </cell>
          <cell r="D11">
            <v>105</v>
          </cell>
          <cell r="E11">
            <v>70</v>
          </cell>
          <cell r="F11">
            <v>125</v>
          </cell>
          <cell r="G11">
            <v>85</v>
          </cell>
          <cell r="H11">
            <v>140</v>
          </cell>
          <cell r="I11">
            <v>95</v>
          </cell>
        </row>
        <row r="12">
          <cell r="B12">
            <v>2</v>
          </cell>
          <cell r="C12">
            <v>33.630834019349621</v>
          </cell>
          <cell r="D12">
            <v>140</v>
          </cell>
          <cell r="E12">
            <v>95</v>
          </cell>
          <cell r="F12">
            <v>170</v>
          </cell>
          <cell r="G12">
            <v>115</v>
          </cell>
          <cell r="H12">
            <v>190</v>
          </cell>
          <cell r="I12">
            <v>130</v>
          </cell>
        </row>
        <row r="13">
          <cell r="B13">
            <v>1</v>
          </cell>
          <cell r="C13">
            <v>42.407698705618671</v>
          </cell>
          <cell r="D13">
            <v>165</v>
          </cell>
          <cell r="E13">
            <v>110</v>
          </cell>
          <cell r="F13">
            <v>195</v>
          </cell>
          <cell r="G13">
            <v>130</v>
          </cell>
          <cell r="H13">
            <v>220</v>
          </cell>
          <cell r="I13">
            <v>150</v>
          </cell>
        </row>
        <row r="14">
          <cell r="B14" t="str">
            <v>1/0</v>
          </cell>
          <cell r="C14">
            <v>53.475120732117652</v>
          </cell>
          <cell r="D14">
            <v>195</v>
          </cell>
          <cell r="E14">
            <v>125</v>
          </cell>
          <cell r="F14">
            <v>230</v>
          </cell>
          <cell r="G14">
            <v>150</v>
          </cell>
          <cell r="H14">
            <v>260</v>
          </cell>
          <cell r="I14">
            <v>170</v>
          </cell>
        </row>
        <row r="15">
          <cell r="B15" t="str">
            <v>2/0</v>
          </cell>
          <cell r="C15">
            <v>67.430882235910801</v>
          </cell>
          <cell r="D15">
            <v>225</v>
          </cell>
          <cell r="E15">
            <v>145</v>
          </cell>
          <cell r="F15">
            <v>265</v>
          </cell>
          <cell r="G15">
            <v>175</v>
          </cell>
          <cell r="H15">
            <v>300</v>
          </cell>
          <cell r="I15">
            <v>195</v>
          </cell>
        </row>
        <row r="16">
          <cell r="B16" t="str">
            <v>3/0</v>
          </cell>
          <cell r="C16">
            <v>85.028772574277681</v>
          </cell>
          <cell r="D16">
            <v>260</v>
          </cell>
          <cell r="E16">
            <v>165</v>
          </cell>
          <cell r="F16">
            <v>310</v>
          </cell>
          <cell r="G16">
            <v>200</v>
          </cell>
          <cell r="H16">
            <v>350</v>
          </cell>
          <cell r="I16">
            <v>225</v>
          </cell>
        </row>
        <row r="17">
          <cell r="B17" t="str">
            <v>4/0</v>
          </cell>
          <cell r="C17">
            <v>107.2193025770305</v>
          </cell>
          <cell r="D17">
            <v>300</v>
          </cell>
          <cell r="E17">
            <v>195</v>
          </cell>
          <cell r="F17">
            <v>360</v>
          </cell>
          <cell r="G17">
            <v>230</v>
          </cell>
          <cell r="H17">
            <v>405</v>
          </cell>
          <cell r="I17">
            <v>260</v>
          </cell>
        </row>
        <row r="18">
          <cell r="B18">
            <v>250</v>
          </cell>
          <cell r="C18">
            <v>126.67500000000001</v>
          </cell>
          <cell r="D18">
            <v>340</v>
          </cell>
          <cell r="E18">
            <v>215</v>
          </cell>
          <cell r="F18">
            <v>405</v>
          </cell>
          <cell r="G18">
            <v>255</v>
          </cell>
          <cell r="H18">
            <v>455</v>
          </cell>
          <cell r="I18">
            <v>290</v>
          </cell>
        </row>
        <row r="19">
          <cell r="B19">
            <v>300</v>
          </cell>
          <cell r="C19">
            <v>152.01000000000002</v>
          </cell>
          <cell r="D19">
            <v>375</v>
          </cell>
          <cell r="E19">
            <v>240</v>
          </cell>
          <cell r="F19">
            <v>455</v>
          </cell>
          <cell r="G19">
            <v>285</v>
          </cell>
          <cell r="H19">
            <v>505</v>
          </cell>
          <cell r="I19">
            <v>320</v>
          </cell>
        </row>
        <row r="20">
          <cell r="B20">
            <v>350</v>
          </cell>
          <cell r="C20">
            <v>177.34500000000003</v>
          </cell>
          <cell r="D20">
            <v>420</v>
          </cell>
          <cell r="E20">
            <v>260</v>
          </cell>
          <cell r="F20">
            <v>505</v>
          </cell>
          <cell r="G20">
            <v>310</v>
          </cell>
          <cell r="H20">
            <v>570</v>
          </cell>
          <cell r="I20">
            <v>350</v>
          </cell>
        </row>
        <row r="21">
          <cell r="B21">
            <v>400</v>
          </cell>
          <cell r="C21">
            <v>202.68</v>
          </cell>
          <cell r="D21">
            <v>455</v>
          </cell>
          <cell r="E21">
            <v>280</v>
          </cell>
          <cell r="F21">
            <v>545</v>
          </cell>
          <cell r="G21">
            <v>335</v>
          </cell>
          <cell r="H21">
            <v>615</v>
          </cell>
          <cell r="I21">
            <v>380</v>
          </cell>
        </row>
        <row r="22">
          <cell r="B22">
            <v>500</v>
          </cell>
          <cell r="C22">
            <v>253.35000000000002</v>
          </cell>
          <cell r="D22">
            <v>515</v>
          </cell>
          <cell r="E22">
            <v>320</v>
          </cell>
          <cell r="F22">
            <v>620</v>
          </cell>
          <cell r="G22">
            <v>380</v>
          </cell>
          <cell r="H22">
            <v>700</v>
          </cell>
          <cell r="I22">
            <v>430</v>
          </cell>
        </row>
        <row r="23">
          <cell r="B23">
            <v>600</v>
          </cell>
          <cell r="C23">
            <v>304.02000000000004</v>
          </cell>
          <cell r="D23">
            <v>575</v>
          </cell>
          <cell r="E23">
            <v>355</v>
          </cell>
          <cell r="F23">
            <v>690</v>
          </cell>
          <cell r="G23">
            <v>420</v>
          </cell>
          <cell r="H23">
            <v>780</v>
          </cell>
          <cell r="I23">
            <v>475</v>
          </cell>
        </row>
        <row r="24">
          <cell r="B24">
            <v>700</v>
          </cell>
          <cell r="C24">
            <v>354.69000000000005</v>
          </cell>
          <cell r="D24">
            <v>630</v>
          </cell>
          <cell r="E24">
            <v>385</v>
          </cell>
          <cell r="F24">
            <v>755</v>
          </cell>
          <cell r="G24">
            <v>460</v>
          </cell>
          <cell r="H24">
            <v>855</v>
          </cell>
          <cell r="I24">
            <v>520</v>
          </cell>
        </row>
        <row r="25">
          <cell r="B25">
            <v>750</v>
          </cell>
          <cell r="C25">
            <v>380.02500000000003</v>
          </cell>
          <cell r="D25">
            <v>655</v>
          </cell>
          <cell r="E25">
            <v>400</v>
          </cell>
          <cell r="F25">
            <v>785</v>
          </cell>
          <cell r="G25">
            <v>475</v>
          </cell>
          <cell r="H25">
            <v>885</v>
          </cell>
          <cell r="I25">
            <v>535</v>
          </cell>
        </row>
        <row r="26">
          <cell r="B26">
            <v>800</v>
          </cell>
          <cell r="C26">
            <v>405.36</v>
          </cell>
          <cell r="D26">
            <v>680</v>
          </cell>
          <cell r="E26">
            <v>410</v>
          </cell>
          <cell r="F26">
            <v>815</v>
          </cell>
          <cell r="G26">
            <v>490</v>
          </cell>
          <cell r="H26">
            <v>920</v>
          </cell>
          <cell r="I26">
            <v>555</v>
          </cell>
        </row>
        <row r="27">
          <cell r="B27">
            <v>900</v>
          </cell>
          <cell r="C27">
            <v>456.03000000000003</v>
          </cell>
          <cell r="D27">
            <v>730</v>
          </cell>
          <cell r="E27">
            <v>435</v>
          </cell>
          <cell r="F27">
            <v>870</v>
          </cell>
          <cell r="G27">
            <v>520</v>
          </cell>
          <cell r="H27">
            <v>985</v>
          </cell>
          <cell r="I27">
            <v>585</v>
          </cell>
        </row>
        <row r="28">
          <cell r="B28">
            <v>1000</v>
          </cell>
          <cell r="C28">
            <v>506.70000000000005</v>
          </cell>
          <cell r="D28">
            <v>780</v>
          </cell>
          <cell r="E28">
            <v>455</v>
          </cell>
          <cell r="F28">
            <v>935</v>
          </cell>
          <cell r="G28">
            <v>545</v>
          </cell>
          <cell r="H28">
            <v>1055</v>
          </cell>
          <cell r="I28">
            <v>615</v>
          </cell>
        </row>
      </sheetData>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_BT"/>
      <sheetName val="P_XHHW"/>
      <sheetName val="XHHW-2"/>
      <sheetName val="P_RHW-2"/>
      <sheetName val="RHW-2 0.6"/>
      <sheetName val="RHW-2 2"/>
      <sheetName val="P_USE-2"/>
      <sheetName val="USE-2"/>
      <sheetName val="P_TTU"/>
      <sheetName val="TTU 0.6"/>
      <sheetName val="TTU 2"/>
      <sheetName val="POTENCIA"/>
      <sheetName val="PVC-PVC"/>
      <sheetName val="PVC-PVC PC"/>
      <sheetName val="PVC-PVC_AH"/>
      <sheetName val="PVC-PVC_AF"/>
      <sheetName val="PVC-PVC_IL"/>
      <sheetName val="XLPE-PVC"/>
      <sheetName val="XLPE-PVC PC"/>
      <sheetName val="XLPE-PVC_AH"/>
      <sheetName val="XLPE-PVC_IL"/>
      <sheetName val="XLPE-PVC_AF"/>
      <sheetName val="POT mm2"/>
      <sheetName val="P_MLPLX"/>
      <sheetName val="DPLX"/>
      <sheetName val="TPLX"/>
      <sheetName val="QPLX"/>
      <sheetName val="NM GC-SW"/>
      <sheetName val="P_SEU_SER"/>
      <sheetName val="SER"/>
      <sheetName val="P_APE_ARE"/>
      <sheetName val="ARE"/>
      <sheetName val="APE"/>
      <sheetName val="Cab"/>
      <sheetName val="CG"/>
      <sheetName val="AMPACITY"/>
      <sheetName val="FACTORES"/>
      <sheetName val="Esp"/>
      <sheetName val="TPLX UD 600"/>
      <sheetName val="Single UD 600"/>
      <sheetName val="TPLX-Cu"/>
      <sheetName val="SER-AL"/>
      <sheetName val="SE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row r="4">
          <cell r="E4">
            <v>18</v>
          </cell>
          <cell r="F4">
            <v>1.0236873428326527</v>
          </cell>
          <cell r="G4">
            <v>7</v>
          </cell>
          <cell r="H4">
            <v>0.38607999999999998</v>
          </cell>
          <cell r="I4">
            <v>1.1582399999999999</v>
          </cell>
          <cell r="J4">
            <v>1.1234928</v>
          </cell>
          <cell r="K4">
            <v>19</v>
          </cell>
          <cell r="L4">
            <v>0.23367999999999997</v>
          </cell>
          <cell r="M4">
            <v>1.1683999999999999</v>
          </cell>
          <cell r="N4">
            <v>1.1333479999999998</v>
          </cell>
          <cell r="O4">
            <v>19</v>
          </cell>
          <cell r="P4">
            <v>0.254</v>
          </cell>
          <cell r="Q4">
            <v>0.18592800000000001</v>
          </cell>
          <cell r="R4">
            <v>1.133856</v>
          </cell>
          <cell r="S4">
            <v>1.09984032</v>
          </cell>
          <cell r="T4">
            <v>0.82304683373131526</v>
          </cell>
          <cell r="U4">
            <v>16</v>
          </cell>
          <cell r="V4">
            <v>0.254</v>
          </cell>
          <cell r="W4">
            <v>1.22</v>
          </cell>
        </row>
        <row r="5">
          <cell r="E5">
            <v>16</v>
          </cell>
          <cell r="F5">
            <v>1.2908459058322823</v>
          </cell>
          <cell r="G5">
            <v>7</v>
          </cell>
          <cell r="H5">
            <v>0.48767999999999995</v>
          </cell>
          <cell r="I5">
            <v>1.4630399999999999</v>
          </cell>
          <cell r="J5">
            <v>1.4191487999999999</v>
          </cell>
          <cell r="K5">
            <v>19</v>
          </cell>
          <cell r="L5">
            <v>0.29717999999999994</v>
          </cell>
          <cell r="M5">
            <v>1.4858999999999998</v>
          </cell>
          <cell r="N5">
            <v>1.4413229999999997</v>
          </cell>
          <cell r="O5">
            <v>19</v>
          </cell>
          <cell r="P5">
            <v>0.32003999999999999</v>
          </cell>
          <cell r="Q5">
            <v>0.23426928</v>
          </cell>
          <cell r="R5">
            <v>1.4286585599999999</v>
          </cell>
          <cell r="S5">
            <v>1.3857988031999999</v>
          </cell>
          <cell r="T5">
            <v>1.3086957277552644</v>
          </cell>
          <cell r="U5">
            <v>26</v>
          </cell>
          <cell r="V5">
            <v>0.254</v>
          </cell>
          <cell r="W5">
            <v>1.52</v>
          </cell>
        </row>
        <row r="6">
          <cell r="E6">
            <v>14</v>
          </cell>
          <cell r="F6">
            <v>1.6277266337915062</v>
          </cell>
          <cell r="G6">
            <v>7</v>
          </cell>
          <cell r="H6">
            <v>0.61468</v>
          </cell>
          <cell r="I6">
            <v>1.8440400000000001</v>
          </cell>
          <cell r="J6">
            <v>1.7887188000000001</v>
          </cell>
          <cell r="K6">
            <v>19</v>
          </cell>
          <cell r="L6">
            <v>0.37337999999999999</v>
          </cell>
          <cell r="M6">
            <v>1.8669</v>
          </cell>
          <cell r="N6">
            <v>1.8108929999999999</v>
          </cell>
          <cell r="O6">
            <v>19</v>
          </cell>
          <cell r="P6">
            <v>0.40386</v>
          </cell>
          <cell r="Q6">
            <v>0.29562551999999997</v>
          </cell>
          <cell r="R6">
            <v>1.8028310400000001</v>
          </cell>
          <cell r="S6">
            <v>1.7487461088</v>
          </cell>
          <cell r="T6">
            <v>2.0809077170983796</v>
          </cell>
          <cell r="U6">
            <v>41</v>
          </cell>
          <cell r="V6">
            <v>0.254</v>
          </cell>
          <cell r="W6">
            <v>1.98</v>
          </cell>
        </row>
        <row r="7">
          <cell r="E7">
            <v>12</v>
          </cell>
          <cell r="F7">
            <v>2.0525253884939483</v>
          </cell>
          <cell r="G7">
            <v>7</v>
          </cell>
          <cell r="H7">
            <v>0.77469999999999994</v>
          </cell>
          <cell r="I7">
            <v>2.3240999999999996</v>
          </cell>
          <cell r="J7">
            <v>2.2543769999999994</v>
          </cell>
          <cell r="K7">
            <v>19</v>
          </cell>
          <cell r="L7">
            <v>0.46989999999999998</v>
          </cell>
          <cell r="M7">
            <v>2.3494999999999999</v>
          </cell>
          <cell r="N7">
            <v>2.2790149999999998</v>
          </cell>
          <cell r="O7">
            <v>19</v>
          </cell>
          <cell r="P7">
            <v>0.51053999999999999</v>
          </cell>
          <cell r="Q7">
            <v>0.37371527999999998</v>
          </cell>
          <cell r="R7">
            <v>2.2790505599999999</v>
          </cell>
          <cell r="S7">
            <v>2.2106790431999999</v>
          </cell>
          <cell r="T7">
            <v>3.3087728761114783</v>
          </cell>
          <cell r="U7">
            <v>65</v>
          </cell>
          <cell r="V7">
            <v>0.254</v>
          </cell>
          <cell r="W7">
            <v>2.57</v>
          </cell>
        </row>
        <row r="8">
          <cell r="E8">
            <v>10</v>
          </cell>
          <cell r="F8">
            <v>2.5881867280128654</v>
          </cell>
          <cell r="G8">
            <v>7</v>
          </cell>
          <cell r="H8">
            <v>0.97789999999999999</v>
          </cell>
          <cell r="I8">
            <v>2.9337</v>
          </cell>
          <cell r="J8">
            <v>2.8456889999999997</v>
          </cell>
          <cell r="K8">
            <v>19</v>
          </cell>
          <cell r="L8">
            <v>0.59435999999999989</v>
          </cell>
          <cell r="M8">
            <v>2.9717999999999996</v>
          </cell>
          <cell r="N8">
            <v>2.8826459999999994</v>
          </cell>
          <cell r="O8">
            <v>19</v>
          </cell>
          <cell r="P8">
            <v>0.64261999999999997</v>
          </cell>
          <cell r="Q8">
            <v>0.47039784000000001</v>
          </cell>
          <cell r="R8">
            <v>2.8686556799999998</v>
          </cell>
          <cell r="S8">
            <v>2.7825960095999998</v>
          </cell>
          <cell r="T8">
            <v>5.2611549545103795</v>
          </cell>
          <cell r="U8">
            <v>104</v>
          </cell>
          <cell r="V8">
            <v>0.254</v>
          </cell>
          <cell r="W8">
            <v>3.2</v>
          </cell>
        </row>
        <row r="9">
          <cell r="E9">
            <v>8</v>
          </cell>
          <cell r="F9">
            <v>3.2636432058836342</v>
          </cell>
          <cell r="G9">
            <v>7</v>
          </cell>
          <cell r="H9">
            <v>1.23444</v>
          </cell>
          <cell r="I9">
            <v>3.7033199999999997</v>
          </cell>
          <cell r="J9">
            <v>3.5922203999999995</v>
          </cell>
          <cell r="K9">
            <v>19</v>
          </cell>
          <cell r="L9">
            <v>0.74929999999999997</v>
          </cell>
          <cell r="M9">
            <v>3.7464999999999997</v>
          </cell>
          <cell r="N9">
            <v>3.6341049999999995</v>
          </cell>
          <cell r="O9">
            <v>19</v>
          </cell>
          <cell r="P9">
            <v>0.81025999999999998</v>
          </cell>
          <cell r="Q9">
            <v>0.59311031999999997</v>
          </cell>
          <cell r="R9">
            <v>3.6170006399999997</v>
          </cell>
          <cell r="S9">
            <v>3.5084906207999995</v>
          </cell>
          <cell r="T9">
            <v>8.3655640600810273</v>
          </cell>
          <cell r="U9">
            <v>24</v>
          </cell>
          <cell r="V9">
            <v>0.254</v>
          </cell>
          <cell r="W9">
            <v>3.99</v>
          </cell>
          <cell r="X9">
            <v>3.4</v>
          </cell>
        </row>
        <row r="10">
          <cell r="E10">
            <v>6</v>
          </cell>
          <cell r="F10">
            <v>4.1153780985069099</v>
          </cell>
          <cell r="G10">
            <v>7</v>
          </cell>
          <cell r="H10">
            <v>1.5544800000000001</v>
          </cell>
          <cell r="I10">
            <v>4.6634400000000005</v>
          </cell>
          <cell r="J10">
            <v>4.5235368000000005</v>
          </cell>
          <cell r="K10">
            <v>19</v>
          </cell>
          <cell r="L10">
            <v>0.94488000000000005</v>
          </cell>
          <cell r="M10">
            <v>4.7244000000000002</v>
          </cell>
          <cell r="N10">
            <v>4.582668</v>
          </cell>
          <cell r="O10">
            <v>19</v>
          </cell>
          <cell r="P10">
            <v>1.02108</v>
          </cell>
          <cell r="Q10">
            <v>0.74743055999999997</v>
          </cell>
          <cell r="R10">
            <v>4.5581011199999999</v>
          </cell>
          <cell r="S10">
            <v>4.4213580863999997</v>
          </cell>
          <cell r="T10">
            <v>13.301767890969138</v>
          </cell>
          <cell r="U10">
            <v>38</v>
          </cell>
          <cell r="V10">
            <v>0.254</v>
          </cell>
          <cell r="W10">
            <v>5.33</v>
          </cell>
          <cell r="X10">
            <v>4.29</v>
          </cell>
        </row>
        <row r="11">
          <cell r="E11">
            <v>4</v>
          </cell>
          <cell r="F11">
            <v>5.1893959680205972</v>
          </cell>
          <cell r="G11">
            <v>7</v>
          </cell>
          <cell r="H11">
            <v>1.96088</v>
          </cell>
          <cell r="I11">
            <v>5.8826400000000003</v>
          </cell>
          <cell r="J11">
            <v>5.7061608000000001</v>
          </cell>
          <cell r="K11">
            <v>19</v>
          </cell>
          <cell r="L11">
            <v>1.19126</v>
          </cell>
          <cell r="M11">
            <v>5.9562999999999997</v>
          </cell>
          <cell r="N11">
            <v>5.7776109999999994</v>
          </cell>
          <cell r="O11">
            <v>19</v>
          </cell>
          <cell r="P11">
            <v>1.2877799999999999</v>
          </cell>
          <cell r="Q11">
            <v>0.94265495999999993</v>
          </cell>
          <cell r="R11">
            <v>5.7486499200000001</v>
          </cell>
          <cell r="S11">
            <v>5.5761904223999998</v>
          </cell>
          <cell r="T11">
            <v>21.150639425442844</v>
          </cell>
          <cell r="U11">
            <v>60</v>
          </cell>
          <cell r="V11">
            <v>0.254</v>
          </cell>
          <cell r="W11">
            <v>6.91</v>
          </cell>
          <cell r="X11">
            <v>5.41</v>
          </cell>
        </row>
        <row r="12">
          <cell r="E12">
            <v>2</v>
          </cell>
          <cell r="F12">
            <v>6.5437074962027859</v>
          </cell>
          <cell r="G12">
            <v>7</v>
          </cell>
          <cell r="H12">
            <v>2.4739599999999999</v>
          </cell>
          <cell r="I12">
            <v>7.4218799999999998</v>
          </cell>
          <cell r="J12">
            <v>7.1992235999999998</v>
          </cell>
          <cell r="K12">
            <v>19</v>
          </cell>
          <cell r="L12">
            <v>1.5011399999999999</v>
          </cell>
          <cell r="M12">
            <v>7.5056999999999992</v>
          </cell>
          <cell r="N12">
            <v>7.2805289999999987</v>
          </cell>
          <cell r="O12">
            <v>19</v>
          </cell>
          <cell r="P12">
            <v>1.6255999999999999</v>
          </cell>
          <cell r="Q12">
            <v>1.1899392</v>
          </cell>
          <cell r="R12">
            <v>7.2566783999999993</v>
          </cell>
          <cell r="S12">
            <v>7.0389780479999988</v>
          </cell>
          <cell r="T12">
            <v>33.630834019349621</v>
          </cell>
          <cell r="U12">
            <v>35</v>
          </cell>
          <cell r="V12">
            <v>0.254</v>
          </cell>
          <cell r="W12">
            <v>8.59</v>
          </cell>
          <cell r="X12">
            <v>6.82</v>
          </cell>
        </row>
        <row r="13">
          <cell r="E13">
            <v>1</v>
          </cell>
          <cell r="F13">
            <v>7.3481398321757503</v>
          </cell>
          <cell r="G13">
            <v>19</v>
          </cell>
          <cell r="H13">
            <v>1.6865600000000001</v>
          </cell>
          <cell r="I13">
            <v>8.4328000000000003</v>
          </cell>
          <cell r="J13">
            <v>8.1798160000000006</v>
          </cell>
          <cell r="K13">
            <v>37</v>
          </cell>
          <cell r="L13">
            <v>1.2090399999999999</v>
          </cell>
          <cell r="M13">
            <v>8.4632799999999992</v>
          </cell>
          <cell r="N13">
            <v>8.2093815999999986</v>
          </cell>
          <cell r="O13">
            <v>19</v>
          </cell>
          <cell r="P13">
            <v>1.8237199999999998</v>
          </cell>
          <cell r="Q13">
            <v>1.3349630399999999</v>
          </cell>
          <cell r="R13">
            <v>8.1410860799999991</v>
          </cell>
          <cell r="S13">
            <v>7.8968534975999987</v>
          </cell>
          <cell r="T13">
            <v>42.407698705618671</v>
          </cell>
          <cell r="U13">
            <v>44</v>
          </cell>
          <cell r="V13">
            <v>0.254</v>
          </cell>
          <cell r="W13">
            <v>10.1</v>
          </cell>
          <cell r="X13">
            <v>7.61</v>
          </cell>
        </row>
        <row r="14">
          <cell r="E14" t="str">
            <v>1/0</v>
          </cell>
          <cell r="F14">
            <v>8.2514628021714636</v>
          </cell>
          <cell r="G14">
            <v>19</v>
          </cell>
          <cell r="H14">
            <v>1.8922999999999999</v>
          </cell>
          <cell r="I14">
            <v>9.4614999999999991</v>
          </cell>
          <cell r="J14">
            <v>9.1776549999999997</v>
          </cell>
          <cell r="K14">
            <v>37</v>
          </cell>
          <cell r="L14">
            <v>1.35636</v>
          </cell>
          <cell r="M14">
            <v>9.4945199999999996</v>
          </cell>
          <cell r="N14">
            <v>9.2096843999999987</v>
          </cell>
          <cell r="O14">
            <v>19</v>
          </cell>
          <cell r="P14">
            <v>2.0497800000000002</v>
          </cell>
          <cell r="Q14">
            <v>1.5004389599999999</v>
          </cell>
          <cell r="R14">
            <v>9.1502179199999993</v>
          </cell>
          <cell r="S14">
            <v>8.8757113823999987</v>
          </cell>
          <cell r="T14">
            <v>53.475120732117652</v>
          </cell>
          <cell r="X14">
            <v>8.64</v>
          </cell>
        </row>
        <row r="15">
          <cell r="E15" t="str">
            <v>2/0</v>
          </cell>
          <cell r="F15">
            <v>9.265833249046814</v>
          </cell>
          <cell r="G15">
            <v>19</v>
          </cell>
          <cell r="H15">
            <v>2.1259800000000002</v>
          </cell>
          <cell r="I15">
            <v>10.629900000000001</v>
          </cell>
          <cell r="J15">
            <v>10.311003000000001</v>
          </cell>
          <cell r="K15">
            <v>37</v>
          </cell>
          <cell r="L15">
            <v>1.524</v>
          </cell>
          <cell r="M15">
            <v>10.667999999999999</v>
          </cell>
          <cell r="N15">
            <v>10.347959999999999</v>
          </cell>
          <cell r="O15">
            <v>19</v>
          </cell>
          <cell r="P15">
            <v>2.30124</v>
          </cell>
          <cell r="Q15">
            <v>1.6845076799999998</v>
          </cell>
          <cell r="R15">
            <v>10.272735359999999</v>
          </cell>
          <cell r="S15">
            <v>9.9645532991999985</v>
          </cell>
          <cell r="T15">
            <v>67.430882235910801</v>
          </cell>
          <cell r="X15">
            <v>9.59</v>
          </cell>
        </row>
        <row r="16">
          <cell r="E16" t="str">
            <v>3/0</v>
          </cell>
          <cell r="F16">
            <v>10.404902483053986</v>
          </cell>
          <cell r="G16">
            <v>19</v>
          </cell>
          <cell r="H16">
            <v>2.3875999999999999</v>
          </cell>
          <cell r="I16">
            <v>11.937999999999999</v>
          </cell>
          <cell r="J16">
            <v>11.579859999999998</v>
          </cell>
          <cell r="K16">
            <v>37</v>
          </cell>
          <cell r="L16">
            <v>1.7094199999999999</v>
          </cell>
          <cell r="M16">
            <v>11.96594</v>
          </cell>
          <cell r="N16">
            <v>11.606961799999999</v>
          </cell>
          <cell r="O16">
            <v>19</v>
          </cell>
          <cell r="P16">
            <v>2.58318</v>
          </cell>
          <cell r="Q16">
            <v>1.89088776</v>
          </cell>
          <cell r="R16">
            <v>11.53131552</v>
          </cell>
          <cell r="S16">
            <v>11.185376054399999</v>
          </cell>
          <cell r="T16">
            <v>85.028772574277681</v>
          </cell>
          <cell r="X16">
            <v>10.77</v>
          </cell>
        </row>
        <row r="17">
          <cell r="E17" t="str">
            <v>4/0</v>
          </cell>
          <cell r="F17">
            <v>11.683999999999999</v>
          </cell>
          <cell r="G17">
            <v>19</v>
          </cell>
          <cell r="H17">
            <v>2.6797</v>
          </cell>
          <cell r="I17">
            <v>13.3985</v>
          </cell>
          <cell r="J17">
            <v>12.996544999999999</v>
          </cell>
          <cell r="K17">
            <v>37</v>
          </cell>
          <cell r="L17">
            <v>1.9202399999999997</v>
          </cell>
          <cell r="M17">
            <v>13.441679999999998</v>
          </cell>
          <cell r="N17">
            <v>13.038429599999997</v>
          </cell>
          <cell r="O17">
            <v>19</v>
          </cell>
          <cell r="P17">
            <v>2.9006799999999999</v>
          </cell>
          <cell r="Q17">
            <v>2.1232977599999998</v>
          </cell>
          <cell r="R17">
            <v>12.94863552</v>
          </cell>
          <cell r="S17">
            <v>12.560176454399999</v>
          </cell>
          <cell r="T17">
            <v>107.2193025770305</v>
          </cell>
          <cell r="X17">
            <v>12.1</v>
          </cell>
        </row>
        <row r="18">
          <cell r="E18">
            <v>250</v>
          </cell>
          <cell r="G18">
            <v>37</v>
          </cell>
          <cell r="H18">
            <v>2.0878800000000002</v>
          </cell>
          <cell r="I18">
            <v>14.615160000000001</v>
          </cell>
          <cell r="J18">
            <v>14.176705200000001</v>
          </cell>
          <cell r="K18">
            <v>61</v>
          </cell>
          <cell r="L18">
            <v>1.6255999999999999</v>
          </cell>
          <cell r="M18">
            <v>14.6304</v>
          </cell>
          <cell r="N18">
            <v>14.191488</v>
          </cell>
          <cell r="O18">
            <v>19</v>
          </cell>
          <cell r="P18">
            <v>3.1546799999999999</v>
          </cell>
          <cell r="Q18">
            <v>2.3092257599999999</v>
          </cell>
          <cell r="R18">
            <v>14.082491520000001</v>
          </cell>
          <cell r="S18">
            <v>13.660016774400001</v>
          </cell>
          <cell r="T18">
            <v>126.67500000000001</v>
          </cell>
          <cell r="X18">
            <v>13.23</v>
          </cell>
        </row>
        <row r="19">
          <cell r="E19">
            <v>300</v>
          </cell>
          <cell r="G19">
            <v>37</v>
          </cell>
          <cell r="H19">
            <v>2.286</v>
          </cell>
          <cell r="I19">
            <v>16.001999999999999</v>
          </cell>
          <cell r="J19">
            <v>15.521939999999999</v>
          </cell>
          <cell r="K19">
            <v>61</v>
          </cell>
          <cell r="L19">
            <v>1.7805399999999998</v>
          </cell>
          <cell r="M19">
            <v>16.024859999999997</v>
          </cell>
          <cell r="N19">
            <v>15.544114199999996</v>
          </cell>
          <cell r="O19">
            <v>19</v>
          </cell>
          <cell r="P19">
            <v>3.4543999999999997</v>
          </cell>
          <cell r="Q19">
            <v>2.5286207999999997</v>
          </cell>
          <cell r="R19">
            <v>15.420441599999998</v>
          </cell>
          <cell r="S19">
            <v>14.957828351999998</v>
          </cell>
          <cell r="T19">
            <v>152.01000000000002</v>
          </cell>
          <cell r="X19">
            <v>14.5</v>
          </cell>
        </row>
        <row r="20">
          <cell r="E20">
            <v>350</v>
          </cell>
          <cell r="G20">
            <v>37</v>
          </cell>
          <cell r="H20">
            <v>2.4714199999999997</v>
          </cell>
          <cell r="I20">
            <v>17.299939999999999</v>
          </cell>
          <cell r="J20">
            <v>16.780941799999997</v>
          </cell>
          <cell r="K20">
            <v>61</v>
          </cell>
          <cell r="L20">
            <v>1.9227799999999999</v>
          </cell>
          <cell r="M20">
            <v>17.305019999999999</v>
          </cell>
          <cell r="N20">
            <v>16.785869399999999</v>
          </cell>
          <cell r="O20">
            <v>19</v>
          </cell>
          <cell r="P20">
            <v>3.7312599999999998</v>
          </cell>
          <cell r="Q20">
            <v>2.73128232</v>
          </cell>
          <cell r="R20">
            <v>16.65634464</v>
          </cell>
          <cell r="S20">
            <v>16.1566543008</v>
          </cell>
          <cell r="T20">
            <v>177.34500000000003</v>
          </cell>
          <cell r="X20">
            <v>15.66</v>
          </cell>
        </row>
        <row r="21">
          <cell r="E21">
            <v>400</v>
          </cell>
          <cell r="G21">
            <v>37</v>
          </cell>
          <cell r="H21">
            <v>2.6415999999999999</v>
          </cell>
          <cell r="I21">
            <v>18.491199999999999</v>
          </cell>
          <cell r="J21">
            <v>17.936463999999997</v>
          </cell>
          <cell r="K21">
            <v>61</v>
          </cell>
          <cell r="L21">
            <v>2.0573999999999999</v>
          </cell>
          <cell r="M21">
            <v>18.5166</v>
          </cell>
          <cell r="N21">
            <v>17.961102</v>
          </cell>
          <cell r="O21">
            <v>19</v>
          </cell>
          <cell r="P21">
            <v>3.9903399999999998</v>
          </cell>
          <cell r="Q21">
            <v>2.9209288799999995</v>
          </cell>
          <cell r="R21">
            <v>17.812877759999999</v>
          </cell>
          <cell r="S21">
            <v>17.278491427199999</v>
          </cell>
          <cell r="T21">
            <v>202.68</v>
          </cell>
          <cell r="X21">
            <v>16.739999999999998</v>
          </cell>
        </row>
        <row r="22">
          <cell r="E22">
            <v>500</v>
          </cell>
          <cell r="G22">
            <v>37</v>
          </cell>
          <cell r="H22">
            <v>2.9514800000000001</v>
          </cell>
          <cell r="I22">
            <v>20.660360000000001</v>
          </cell>
          <cell r="J22">
            <v>20.040549200000001</v>
          </cell>
          <cell r="K22">
            <v>61</v>
          </cell>
          <cell r="L22">
            <v>2.2986999999999997</v>
          </cell>
          <cell r="M22">
            <v>20.688299999999998</v>
          </cell>
          <cell r="N22">
            <v>20.067650999999998</v>
          </cell>
          <cell r="O22">
            <v>19</v>
          </cell>
          <cell r="P22">
            <v>4.4602399999999998</v>
          </cell>
          <cell r="Q22">
            <v>3.2648956799999995</v>
          </cell>
          <cell r="R22">
            <v>19.910511360000001</v>
          </cell>
          <cell r="S22">
            <v>19.313196019199999</v>
          </cell>
          <cell r="T22">
            <v>253.35000000000002</v>
          </cell>
          <cell r="X22">
            <v>18.71</v>
          </cell>
        </row>
        <row r="23">
          <cell r="E23">
            <v>600</v>
          </cell>
          <cell r="G23">
            <v>61</v>
          </cell>
          <cell r="H23">
            <v>2.5196800000000001</v>
          </cell>
          <cell r="I23">
            <v>22.677120000000002</v>
          </cell>
          <cell r="J23">
            <v>21.996806400000001</v>
          </cell>
          <cell r="K23">
            <v>91</v>
          </cell>
          <cell r="L23">
            <v>2.0624799999999999</v>
          </cell>
          <cell r="M23">
            <v>22.687279999999998</v>
          </cell>
          <cell r="N23">
            <v>22.006661599999997</v>
          </cell>
          <cell r="T23">
            <v>304.02000000000004</v>
          </cell>
          <cell r="X23">
            <v>20.59</v>
          </cell>
        </row>
        <row r="24">
          <cell r="E24">
            <v>700</v>
          </cell>
          <cell r="G24">
            <v>61</v>
          </cell>
          <cell r="H24">
            <v>2.7203399999999998</v>
          </cell>
          <cell r="I24">
            <v>24.483059999999998</v>
          </cell>
          <cell r="J24">
            <v>23.748568199999998</v>
          </cell>
          <cell r="K24">
            <v>91</v>
          </cell>
          <cell r="L24">
            <v>2.2275800000000001</v>
          </cell>
          <cell r="M24">
            <v>24.50338</v>
          </cell>
          <cell r="N24">
            <v>23.768278599999999</v>
          </cell>
          <cell r="T24">
            <v>354.69000000000005</v>
          </cell>
          <cell r="X24">
            <v>22.24</v>
          </cell>
        </row>
        <row r="25">
          <cell r="E25">
            <v>750</v>
          </cell>
          <cell r="G25">
            <v>61</v>
          </cell>
          <cell r="H25">
            <v>2.8168600000000001</v>
          </cell>
          <cell r="I25">
            <v>25.351739999999999</v>
          </cell>
          <cell r="J25">
            <v>24.5911878</v>
          </cell>
          <cell r="K25">
            <v>91</v>
          </cell>
          <cell r="L25">
            <v>2.3063199999999999</v>
          </cell>
          <cell r="M25">
            <v>25.369519999999998</v>
          </cell>
          <cell r="N25">
            <v>24.608434399999997</v>
          </cell>
          <cell r="T25">
            <v>380.02500000000003</v>
          </cell>
          <cell r="X25">
            <v>23.02</v>
          </cell>
        </row>
        <row r="26">
          <cell r="E26">
            <v>800</v>
          </cell>
          <cell r="G26">
            <v>61</v>
          </cell>
          <cell r="H26">
            <v>2.9082999999999997</v>
          </cell>
          <cell r="I26">
            <v>26.174699999999998</v>
          </cell>
          <cell r="J26">
            <v>25.389458999999999</v>
          </cell>
          <cell r="K26">
            <v>91</v>
          </cell>
          <cell r="L26">
            <v>2.38252</v>
          </cell>
          <cell r="M26">
            <v>26.207719999999998</v>
          </cell>
          <cell r="N26">
            <v>25.421488399999998</v>
          </cell>
          <cell r="T26">
            <v>405.36</v>
          </cell>
          <cell r="X26">
            <v>23.78</v>
          </cell>
        </row>
        <row r="27">
          <cell r="E27">
            <v>900</v>
          </cell>
          <cell r="G27">
            <v>61</v>
          </cell>
          <cell r="H27">
            <v>3.0861000000000001</v>
          </cell>
          <cell r="I27">
            <v>27.774900000000002</v>
          </cell>
          <cell r="J27">
            <v>26.941653000000002</v>
          </cell>
          <cell r="K27">
            <v>91</v>
          </cell>
          <cell r="L27">
            <v>2.5247600000000001</v>
          </cell>
          <cell r="M27">
            <v>27.772360000000003</v>
          </cell>
          <cell r="N27">
            <v>26.939189200000001</v>
          </cell>
          <cell r="T27">
            <v>456.03000000000003</v>
          </cell>
          <cell r="X27">
            <v>25.22</v>
          </cell>
        </row>
        <row r="28">
          <cell r="E28">
            <v>1000</v>
          </cell>
          <cell r="G28">
            <v>61</v>
          </cell>
          <cell r="H28">
            <v>3.2511999999999999</v>
          </cell>
          <cell r="I28">
            <v>29.2608</v>
          </cell>
          <cell r="J28">
            <v>28.382975999999999</v>
          </cell>
          <cell r="K28">
            <v>91</v>
          </cell>
          <cell r="L28">
            <v>2.6619199999999998</v>
          </cell>
          <cell r="M28">
            <v>29.281119999999998</v>
          </cell>
          <cell r="N28">
            <v>28.402686399999997</v>
          </cell>
          <cell r="T28">
            <v>506.70000000000005</v>
          </cell>
          <cell r="X28">
            <v>26.58</v>
          </cell>
        </row>
      </sheetData>
      <sheetData sheetId="34" refreshError="1"/>
      <sheetData sheetId="35" refreshError="1">
        <row r="6">
          <cell r="B6">
            <v>14</v>
          </cell>
          <cell r="C6">
            <v>2.0809077170983796</v>
          </cell>
          <cell r="D6">
            <v>25</v>
          </cell>
          <cell r="E6">
            <v>20</v>
          </cell>
          <cell r="F6">
            <v>30</v>
          </cell>
          <cell r="G6">
            <v>20</v>
          </cell>
          <cell r="H6">
            <v>35</v>
          </cell>
          <cell r="I6">
            <v>25</v>
          </cell>
        </row>
        <row r="7">
          <cell r="B7">
            <v>12</v>
          </cell>
          <cell r="C7">
            <v>3.3087728761114783</v>
          </cell>
          <cell r="D7">
            <v>30</v>
          </cell>
          <cell r="E7">
            <v>25</v>
          </cell>
          <cell r="F7">
            <v>35</v>
          </cell>
          <cell r="G7">
            <v>25</v>
          </cell>
          <cell r="H7">
            <v>40</v>
          </cell>
          <cell r="I7">
            <v>30</v>
          </cell>
        </row>
        <row r="8">
          <cell r="B8">
            <v>10</v>
          </cell>
          <cell r="C8">
            <v>5.2611549545103795</v>
          </cell>
          <cell r="D8">
            <v>40</v>
          </cell>
          <cell r="E8">
            <v>30</v>
          </cell>
          <cell r="F8">
            <v>50</v>
          </cell>
          <cell r="G8">
            <v>35</v>
          </cell>
          <cell r="H8">
            <v>55</v>
          </cell>
          <cell r="I8">
            <v>40</v>
          </cell>
        </row>
        <row r="9">
          <cell r="B9">
            <v>8</v>
          </cell>
          <cell r="C9">
            <v>8.3655640600810273</v>
          </cell>
          <cell r="D9">
            <v>60</v>
          </cell>
          <cell r="E9">
            <v>40</v>
          </cell>
          <cell r="F9">
            <v>70</v>
          </cell>
          <cell r="G9">
            <v>50</v>
          </cell>
          <cell r="H9">
            <v>80</v>
          </cell>
          <cell r="I9">
            <v>55</v>
          </cell>
        </row>
        <row r="10">
          <cell r="B10">
            <v>6</v>
          </cell>
          <cell r="C10">
            <v>13.301767890969138</v>
          </cell>
          <cell r="D10">
            <v>80</v>
          </cell>
          <cell r="E10">
            <v>55</v>
          </cell>
          <cell r="F10">
            <v>95</v>
          </cell>
          <cell r="G10">
            <v>65</v>
          </cell>
          <cell r="H10">
            <v>105</v>
          </cell>
          <cell r="I10">
            <v>75</v>
          </cell>
        </row>
        <row r="11">
          <cell r="B11">
            <v>4</v>
          </cell>
          <cell r="C11">
            <v>21.150639425442844</v>
          </cell>
          <cell r="D11">
            <v>105</v>
          </cell>
          <cell r="E11">
            <v>70</v>
          </cell>
          <cell r="F11">
            <v>125</v>
          </cell>
          <cell r="G11">
            <v>85</v>
          </cell>
          <cell r="H11">
            <v>140</v>
          </cell>
          <cell r="I11">
            <v>95</v>
          </cell>
        </row>
        <row r="12">
          <cell r="B12">
            <v>2</v>
          </cell>
          <cell r="C12">
            <v>33.630834019349621</v>
          </cell>
          <cell r="D12">
            <v>140</v>
          </cell>
          <cell r="E12">
            <v>95</v>
          </cell>
          <cell r="F12">
            <v>170</v>
          </cell>
          <cell r="G12">
            <v>115</v>
          </cell>
          <cell r="H12">
            <v>190</v>
          </cell>
          <cell r="I12">
            <v>130</v>
          </cell>
        </row>
        <row r="13">
          <cell r="B13">
            <v>1</v>
          </cell>
          <cell r="C13">
            <v>42.407698705618671</v>
          </cell>
          <cell r="D13">
            <v>165</v>
          </cell>
          <cell r="E13">
            <v>110</v>
          </cell>
          <cell r="F13">
            <v>195</v>
          </cell>
          <cell r="G13">
            <v>130</v>
          </cell>
          <cell r="H13">
            <v>220</v>
          </cell>
          <cell r="I13">
            <v>150</v>
          </cell>
        </row>
        <row r="14">
          <cell r="B14" t="str">
            <v>1/0</v>
          </cell>
          <cell r="C14">
            <v>53.475120732117652</v>
          </cell>
          <cell r="D14">
            <v>195</v>
          </cell>
          <cell r="E14">
            <v>125</v>
          </cell>
          <cell r="F14">
            <v>230</v>
          </cell>
          <cell r="G14">
            <v>150</v>
          </cell>
          <cell r="H14">
            <v>260</v>
          </cell>
          <cell r="I14">
            <v>170</v>
          </cell>
        </row>
        <row r="15">
          <cell r="B15" t="str">
            <v>2/0</v>
          </cell>
          <cell r="C15">
            <v>67.430882235910801</v>
          </cell>
          <cell r="D15">
            <v>225</v>
          </cell>
          <cell r="E15">
            <v>145</v>
          </cell>
          <cell r="F15">
            <v>265</v>
          </cell>
          <cell r="G15">
            <v>175</v>
          </cell>
          <cell r="H15">
            <v>300</v>
          </cell>
          <cell r="I15">
            <v>195</v>
          </cell>
        </row>
        <row r="16">
          <cell r="B16" t="str">
            <v>3/0</v>
          </cell>
          <cell r="C16">
            <v>85.028772574277681</v>
          </cell>
          <cell r="D16">
            <v>260</v>
          </cell>
          <cell r="E16">
            <v>165</v>
          </cell>
          <cell r="F16">
            <v>310</v>
          </cell>
          <cell r="G16">
            <v>200</v>
          </cell>
          <cell r="H16">
            <v>350</v>
          </cell>
          <cell r="I16">
            <v>225</v>
          </cell>
        </row>
        <row r="17">
          <cell r="B17" t="str">
            <v>4/0</v>
          </cell>
          <cell r="C17">
            <v>107.2193025770305</v>
          </cell>
          <cell r="D17">
            <v>300</v>
          </cell>
          <cell r="E17">
            <v>195</v>
          </cell>
          <cell r="F17">
            <v>360</v>
          </cell>
          <cell r="G17">
            <v>230</v>
          </cell>
          <cell r="H17">
            <v>405</v>
          </cell>
          <cell r="I17">
            <v>260</v>
          </cell>
        </row>
        <row r="18">
          <cell r="B18">
            <v>250</v>
          </cell>
          <cell r="C18">
            <v>126.67500000000001</v>
          </cell>
          <cell r="D18">
            <v>340</v>
          </cell>
          <cell r="E18">
            <v>215</v>
          </cell>
          <cell r="F18">
            <v>405</v>
          </cell>
          <cell r="G18">
            <v>255</v>
          </cell>
          <cell r="H18">
            <v>455</v>
          </cell>
          <cell r="I18">
            <v>290</v>
          </cell>
        </row>
        <row r="19">
          <cell r="B19">
            <v>300</v>
          </cell>
          <cell r="C19">
            <v>152.01000000000002</v>
          </cell>
          <cell r="D19">
            <v>375</v>
          </cell>
          <cell r="E19">
            <v>240</v>
          </cell>
          <cell r="F19">
            <v>455</v>
          </cell>
          <cell r="G19">
            <v>285</v>
          </cell>
          <cell r="H19">
            <v>505</v>
          </cell>
          <cell r="I19">
            <v>320</v>
          </cell>
        </row>
        <row r="20">
          <cell r="B20">
            <v>350</v>
          </cell>
          <cell r="C20">
            <v>177.34500000000003</v>
          </cell>
          <cell r="D20">
            <v>420</v>
          </cell>
          <cell r="E20">
            <v>260</v>
          </cell>
          <cell r="F20">
            <v>505</v>
          </cell>
          <cell r="G20">
            <v>310</v>
          </cell>
          <cell r="H20">
            <v>570</v>
          </cell>
          <cell r="I20">
            <v>350</v>
          </cell>
        </row>
        <row r="21">
          <cell r="B21">
            <v>400</v>
          </cell>
          <cell r="C21">
            <v>202.68</v>
          </cell>
          <cell r="D21">
            <v>455</v>
          </cell>
          <cell r="E21">
            <v>280</v>
          </cell>
          <cell r="F21">
            <v>545</v>
          </cell>
          <cell r="G21">
            <v>335</v>
          </cell>
          <cell r="H21">
            <v>615</v>
          </cell>
          <cell r="I21">
            <v>380</v>
          </cell>
        </row>
        <row r="22">
          <cell r="B22">
            <v>500</v>
          </cell>
          <cell r="C22">
            <v>253.35000000000002</v>
          </cell>
          <cell r="D22">
            <v>515</v>
          </cell>
          <cell r="E22">
            <v>320</v>
          </cell>
          <cell r="F22">
            <v>620</v>
          </cell>
          <cell r="G22">
            <v>380</v>
          </cell>
          <cell r="H22">
            <v>700</v>
          </cell>
          <cell r="I22">
            <v>430</v>
          </cell>
        </row>
        <row r="23">
          <cell r="B23">
            <v>600</v>
          </cell>
          <cell r="C23">
            <v>304.02000000000004</v>
          </cell>
          <cell r="D23">
            <v>575</v>
          </cell>
          <cell r="E23">
            <v>355</v>
          </cell>
          <cell r="F23">
            <v>690</v>
          </cell>
          <cell r="G23">
            <v>420</v>
          </cell>
          <cell r="H23">
            <v>780</v>
          </cell>
          <cell r="I23">
            <v>475</v>
          </cell>
        </row>
        <row r="24">
          <cell r="B24">
            <v>700</v>
          </cell>
          <cell r="C24">
            <v>354.69000000000005</v>
          </cell>
          <cell r="D24">
            <v>630</v>
          </cell>
          <cell r="E24">
            <v>385</v>
          </cell>
          <cell r="F24">
            <v>755</v>
          </cell>
          <cell r="G24">
            <v>460</v>
          </cell>
          <cell r="H24">
            <v>855</v>
          </cell>
          <cell r="I24">
            <v>520</v>
          </cell>
        </row>
        <row r="25">
          <cell r="B25">
            <v>750</v>
          </cell>
          <cell r="C25">
            <v>380.02500000000003</v>
          </cell>
          <cell r="D25">
            <v>655</v>
          </cell>
          <cell r="E25">
            <v>400</v>
          </cell>
          <cell r="F25">
            <v>785</v>
          </cell>
          <cell r="G25">
            <v>475</v>
          </cell>
          <cell r="H25">
            <v>885</v>
          </cell>
          <cell r="I25">
            <v>535</v>
          </cell>
        </row>
        <row r="26">
          <cell r="B26">
            <v>800</v>
          </cell>
          <cell r="C26">
            <v>405.36</v>
          </cell>
          <cell r="D26">
            <v>680</v>
          </cell>
          <cell r="E26">
            <v>410</v>
          </cell>
          <cell r="F26">
            <v>815</v>
          </cell>
          <cell r="G26">
            <v>490</v>
          </cell>
          <cell r="H26">
            <v>920</v>
          </cell>
          <cell r="I26">
            <v>555</v>
          </cell>
        </row>
        <row r="27">
          <cell r="B27">
            <v>900</v>
          </cell>
          <cell r="C27">
            <v>456.03000000000003</v>
          </cell>
          <cell r="D27">
            <v>730</v>
          </cell>
          <cell r="E27">
            <v>435</v>
          </cell>
          <cell r="F27">
            <v>870</v>
          </cell>
          <cell r="G27">
            <v>520</v>
          </cell>
          <cell r="H27">
            <v>985</v>
          </cell>
          <cell r="I27">
            <v>585</v>
          </cell>
        </row>
        <row r="28">
          <cell r="B28">
            <v>1000</v>
          </cell>
          <cell r="C28">
            <v>506.70000000000005</v>
          </cell>
          <cell r="D28">
            <v>780</v>
          </cell>
          <cell r="E28">
            <v>455</v>
          </cell>
          <cell r="F28">
            <v>935</v>
          </cell>
          <cell r="G28">
            <v>545</v>
          </cell>
          <cell r="H28">
            <v>1055</v>
          </cell>
          <cell r="I28">
            <v>615</v>
          </cell>
        </row>
      </sheetData>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_BT"/>
      <sheetName val="P_XHHW"/>
      <sheetName val="XHHW-2"/>
      <sheetName val="P_RHW-2"/>
      <sheetName val="RHW-2 0.6"/>
      <sheetName val="RHW-2 2"/>
      <sheetName val="P_USE-2"/>
      <sheetName val="USE-2"/>
      <sheetName val="P_TTU"/>
      <sheetName val="TTU 0.6"/>
      <sheetName val="TTU 2"/>
      <sheetName val="POTENCIA"/>
      <sheetName val="PVC-PVC"/>
      <sheetName val="PVC-PVC PC"/>
      <sheetName val="PVC-PVC_AH"/>
      <sheetName val="PVC-PVC_AF"/>
      <sheetName val="PVC-PVC_IL"/>
      <sheetName val="XLPE-PVC"/>
      <sheetName val="XLPE-PVC PC"/>
      <sheetName val="XLPE-PVC_AH"/>
      <sheetName val="XLPE-PVC_IL"/>
      <sheetName val="XLPE-PVC_AF"/>
      <sheetName val="POT mm2"/>
      <sheetName val="P_MLPLX"/>
      <sheetName val="DPLX"/>
      <sheetName val="TPLX"/>
      <sheetName val="QPLX"/>
      <sheetName val="NM GC-SW"/>
      <sheetName val="P_SEU_SER"/>
      <sheetName val="SER"/>
      <sheetName val="P_APE_ARE"/>
      <sheetName val="ARE"/>
      <sheetName val="APE"/>
      <sheetName val="Cab"/>
      <sheetName val="CG"/>
      <sheetName val="AMPACITY"/>
      <sheetName val="FACTORES"/>
      <sheetName val="Esp"/>
      <sheetName val="TPLX UD 600"/>
      <sheetName val="Single UD 600"/>
      <sheetName val="TPLX-Cu"/>
      <sheetName val="SER-AL"/>
      <sheetName val="SE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row r="4">
          <cell r="E4">
            <v>18</v>
          </cell>
          <cell r="F4">
            <v>1.0236873428326527</v>
          </cell>
          <cell r="G4">
            <v>7</v>
          </cell>
          <cell r="H4">
            <v>0.38607999999999998</v>
          </cell>
          <cell r="I4">
            <v>1.1582399999999999</v>
          </cell>
          <cell r="J4">
            <v>1.1234928</v>
          </cell>
          <cell r="K4">
            <v>19</v>
          </cell>
          <cell r="L4">
            <v>0.23367999999999997</v>
          </cell>
          <cell r="M4">
            <v>1.1683999999999999</v>
          </cell>
          <cell r="N4">
            <v>1.1333479999999998</v>
          </cell>
          <cell r="O4">
            <v>19</v>
          </cell>
          <cell r="P4">
            <v>0.254</v>
          </cell>
          <cell r="Q4">
            <v>0.18592800000000001</v>
          </cell>
          <cell r="R4">
            <v>1.133856</v>
          </cell>
          <cell r="S4">
            <v>1.09984032</v>
          </cell>
          <cell r="T4">
            <v>0.82304683373131526</v>
          </cell>
          <cell r="U4">
            <v>16</v>
          </cell>
          <cell r="V4">
            <v>0.254</v>
          </cell>
          <cell r="W4">
            <v>1.22</v>
          </cell>
        </row>
        <row r="5">
          <cell r="E5">
            <v>16</v>
          </cell>
          <cell r="F5">
            <v>1.2908459058322823</v>
          </cell>
          <cell r="G5">
            <v>7</v>
          </cell>
          <cell r="H5">
            <v>0.48767999999999995</v>
          </cell>
          <cell r="I5">
            <v>1.4630399999999999</v>
          </cell>
          <cell r="J5">
            <v>1.4191487999999999</v>
          </cell>
          <cell r="K5">
            <v>19</v>
          </cell>
          <cell r="L5">
            <v>0.29717999999999994</v>
          </cell>
          <cell r="M5">
            <v>1.4858999999999998</v>
          </cell>
          <cell r="N5">
            <v>1.4413229999999997</v>
          </cell>
          <cell r="O5">
            <v>19</v>
          </cell>
          <cell r="P5">
            <v>0.32003999999999999</v>
          </cell>
          <cell r="Q5">
            <v>0.23426928</v>
          </cell>
          <cell r="R5">
            <v>1.4286585599999999</v>
          </cell>
          <cell r="S5">
            <v>1.3857988031999999</v>
          </cell>
          <cell r="T5">
            <v>1.3086957277552644</v>
          </cell>
          <cell r="U5">
            <v>26</v>
          </cell>
          <cell r="V5">
            <v>0.254</v>
          </cell>
          <cell r="W5">
            <v>1.52</v>
          </cell>
        </row>
        <row r="6">
          <cell r="E6">
            <v>14</v>
          </cell>
          <cell r="F6">
            <v>1.6277266337915062</v>
          </cell>
          <cell r="G6">
            <v>7</v>
          </cell>
          <cell r="H6">
            <v>0.61468</v>
          </cell>
          <cell r="I6">
            <v>1.8440400000000001</v>
          </cell>
          <cell r="J6">
            <v>1.7887188000000001</v>
          </cell>
          <cell r="K6">
            <v>19</v>
          </cell>
          <cell r="L6">
            <v>0.37337999999999999</v>
          </cell>
          <cell r="M6">
            <v>1.8669</v>
          </cell>
          <cell r="N6">
            <v>1.8108929999999999</v>
          </cell>
          <cell r="O6">
            <v>19</v>
          </cell>
          <cell r="P6">
            <v>0.40386</v>
          </cell>
          <cell r="Q6">
            <v>0.29562551999999997</v>
          </cell>
          <cell r="R6">
            <v>1.8028310400000001</v>
          </cell>
          <cell r="S6">
            <v>1.7487461088</v>
          </cell>
          <cell r="T6">
            <v>2.0809077170983796</v>
          </cell>
          <cell r="U6">
            <v>41</v>
          </cell>
          <cell r="V6">
            <v>0.254</v>
          </cell>
          <cell r="W6">
            <v>1.98</v>
          </cell>
        </row>
        <row r="7">
          <cell r="E7">
            <v>12</v>
          </cell>
          <cell r="F7">
            <v>2.0525253884939483</v>
          </cell>
          <cell r="G7">
            <v>7</v>
          </cell>
          <cell r="H7">
            <v>0.77469999999999994</v>
          </cell>
          <cell r="I7">
            <v>2.3240999999999996</v>
          </cell>
          <cell r="J7">
            <v>2.2543769999999994</v>
          </cell>
          <cell r="K7">
            <v>19</v>
          </cell>
          <cell r="L7">
            <v>0.46989999999999998</v>
          </cell>
          <cell r="M7">
            <v>2.3494999999999999</v>
          </cell>
          <cell r="N7">
            <v>2.2790149999999998</v>
          </cell>
          <cell r="O7">
            <v>19</v>
          </cell>
          <cell r="P7">
            <v>0.51053999999999999</v>
          </cell>
          <cell r="Q7">
            <v>0.37371527999999998</v>
          </cell>
          <cell r="R7">
            <v>2.2790505599999999</v>
          </cell>
          <cell r="S7">
            <v>2.2106790431999999</v>
          </cell>
          <cell r="T7">
            <v>3.3087728761114783</v>
          </cell>
          <cell r="U7">
            <v>65</v>
          </cell>
          <cell r="V7">
            <v>0.254</v>
          </cell>
          <cell r="W7">
            <v>2.57</v>
          </cell>
        </row>
        <row r="8">
          <cell r="E8">
            <v>10</v>
          </cell>
          <cell r="F8">
            <v>2.5881867280128654</v>
          </cell>
          <cell r="G8">
            <v>7</v>
          </cell>
          <cell r="H8">
            <v>0.97789999999999999</v>
          </cell>
          <cell r="I8">
            <v>2.9337</v>
          </cell>
          <cell r="J8">
            <v>2.8456889999999997</v>
          </cell>
          <cell r="K8">
            <v>19</v>
          </cell>
          <cell r="L8">
            <v>0.59435999999999989</v>
          </cell>
          <cell r="M8">
            <v>2.9717999999999996</v>
          </cell>
          <cell r="N8">
            <v>2.8826459999999994</v>
          </cell>
          <cell r="O8">
            <v>19</v>
          </cell>
          <cell r="P8">
            <v>0.64261999999999997</v>
          </cell>
          <cell r="Q8">
            <v>0.47039784000000001</v>
          </cell>
          <cell r="R8">
            <v>2.8686556799999998</v>
          </cell>
          <cell r="S8">
            <v>2.7825960095999998</v>
          </cell>
          <cell r="T8">
            <v>5.2611549545103795</v>
          </cell>
          <cell r="U8">
            <v>104</v>
          </cell>
          <cell r="V8">
            <v>0.254</v>
          </cell>
          <cell r="W8">
            <v>3.2</v>
          </cell>
        </row>
        <row r="9">
          <cell r="E9">
            <v>8</v>
          </cell>
          <cell r="F9">
            <v>3.2636432058836342</v>
          </cell>
          <cell r="G9">
            <v>7</v>
          </cell>
          <cell r="H9">
            <v>1.23444</v>
          </cell>
          <cell r="I9">
            <v>3.7033199999999997</v>
          </cell>
          <cell r="J9">
            <v>3.5922203999999995</v>
          </cell>
          <cell r="K9">
            <v>19</v>
          </cell>
          <cell r="L9">
            <v>0.74929999999999997</v>
          </cell>
          <cell r="M9">
            <v>3.7464999999999997</v>
          </cell>
          <cell r="N9">
            <v>3.6341049999999995</v>
          </cell>
          <cell r="O9">
            <v>19</v>
          </cell>
          <cell r="P9">
            <v>0.81025999999999998</v>
          </cell>
          <cell r="Q9">
            <v>0.59311031999999997</v>
          </cell>
          <cell r="R9">
            <v>3.6170006399999997</v>
          </cell>
          <cell r="S9">
            <v>3.5084906207999995</v>
          </cell>
          <cell r="T9">
            <v>8.3655640600810273</v>
          </cell>
          <cell r="U9">
            <v>24</v>
          </cell>
          <cell r="V9">
            <v>0.254</v>
          </cell>
          <cell r="W9">
            <v>3.99</v>
          </cell>
          <cell r="X9">
            <v>3.4</v>
          </cell>
        </row>
        <row r="10">
          <cell r="E10">
            <v>6</v>
          </cell>
          <cell r="F10">
            <v>4.1153780985069099</v>
          </cell>
          <cell r="G10">
            <v>7</v>
          </cell>
          <cell r="H10">
            <v>1.5544800000000001</v>
          </cell>
          <cell r="I10">
            <v>4.6634400000000005</v>
          </cell>
          <cell r="J10">
            <v>4.5235368000000005</v>
          </cell>
          <cell r="K10">
            <v>19</v>
          </cell>
          <cell r="L10">
            <v>0.94488000000000005</v>
          </cell>
          <cell r="M10">
            <v>4.7244000000000002</v>
          </cell>
          <cell r="N10">
            <v>4.582668</v>
          </cell>
          <cell r="O10">
            <v>19</v>
          </cell>
          <cell r="P10">
            <v>1.02108</v>
          </cell>
          <cell r="Q10">
            <v>0.74743055999999997</v>
          </cell>
          <cell r="R10">
            <v>4.5581011199999999</v>
          </cell>
          <cell r="S10">
            <v>4.4213580863999997</v>
          </cell>
          <cell r="T10">
            <v>13.301767890969138</v>
          </cell>
          <cell r="U10">
            <v>38</v>
          </cell>
          <cell r="V10">
            <v>0.254</v>
          </cell>
          <cell r="W10">
            <v>5.33</v>
          </cell>
          <cell r="X10">
            <v>4.29</v>
          </cell>
        </row>
        <row r="11">
          <cell r="E11">
            <v>4</v>
          </cell>
          <cell r="F11">
            <v>5.1893959680205972</v>
          </cell>
          <cell r="G11">
            <v>7</v>
          </cell>
          <cell r="H11">
            <v>1.96088</v>
          </cell>
          <cell r="I11">
            <v>5.8826400000000003</v>
          </cell>
          <cell r="J11">
            <v>5.7061608000000001</v>
          </cell>
          <cell r="K11">
            <v>19</v>
          </cell>
          <cell r="L11">
            <v>1.19126</v>
          </cell>
          <cell r="M11">
            <v>5.9562999999999997</v>
          </cell>
          <cell r="N11">
            <v>5.7776109999999994</v>
          </cell>
          <cell r="O11">
            <v>19</v>
          </cell>
          <cell r="P11">
            <v>1.2877799999999999</v>
          </cell>
          <cell r="Q11">
            <v>0.94265495999999993</v>
          </cell>
          <cell r="R11">
            <v>5.7486499200000001</v>
          </cell>
          <cell r="S11">
            <v>5.5761904223999998</v>
          </cell>
          <cell r="T11">
            <v>21.150639425442844</v>
          </cell>
          <cell r="U11">
            <v>60</v>
          </cell>
          <cell r="V11">
            <v>0.254</v>
          </cell>
          <cell r="W11">
            <v>6.91</v>
          </cell>
          <cell r="X11">
            <v>5.41</v>
          </cell>
        </row>
        <row r="12">
          <cell r="E12">
            <v>2</v>
          </cell>
          <cell r="F12">
            <v>6.5437074962027859</v>
          </cell>
          <cell r="G12">
            <v>7</v>
          </cell>
          <cell r="H12">
            <v>2.4739599999999999</v>
          </cell>
          <cell r="I12">
            <v>7.4218799999999998</v>
          </cell>
          <cell r="J12">
            <v>7.1992235999999998</v>
          </cell>
          <cell r="K12">
            <v>19</v>
          </cell>
          <cell r="L12">
            <v>1.5011399999999999</v>
          </cell>
          <cell r="M12">
            <v>7.5056999999999992</v>
          </cell>
          <cell r="N12">
            <v>7.2805289999999987</v>
          </cell>
          <cell r="O12">
            <v>19</v>
          </cell>
          <cell r="P12">
            <v>1.6255999999999999</v>
          </cell>
          <cell r="Q12">
            <v>1.1899392</v>
          </cell>
          <cell r="R12">
            <v>7.2566783999999993</v>
          </cell>
          <cell r="S12">
            <v>7.0389780479999988</v>
          </cell>
          <cell r="T12">
            <v>33.630834019349621</v>
          </cell>
          <cell r="U12">
            <v>35</v>
          </cell>
          <cell r="V12">
            <v>0.254</v>
          </cell>
          <cell r="W12">
            <v>8.59</v>
          </cell>
          <cell r="X12">
            <v>6.82</v>
          </cell>
        </row>
        <row r="13">
          <cell r="E13">
            <v>1</v>
          </cell>
          <cell r="F13">
            <v>7.3481398321757503</v>
          </cell>
          <cell r="G13">
            <v>19</v>
          </cell>
          <cell r="H13">
            <v>1.6865600000000001</v>
          </cell>
          <cell r="I13">
            <v>8.4328000000000003</v>
          </cell>
          <cell r="J13">
            <v>8.1798160000000006</v>
          </cell>
          <cell r="K13">
            <v>37</v>
          </cell>
          <cell r="L13">
            <v>1.2090399999999999</v>
          </cell>
          <cell r="M13">
            <v>8.4632799999999992</v>
          </cell>
          <cell r="N13">
            <v>8.2093815999999986</v>
          </cell>
          <cell r="O13">
            <v>19</v>
          </cell>
          <cell r="P13">
            <v>1.8237199999999998</v>
          </cell>
          <cell r="Q13">
            <v>1.3349630399999999</v>
          </cell>
          <cell r="R13">
            <v>8.1410860799999991</v>
          </cell>
          <cell r="S13">
            <v>7.8968534975999987</v>
          </cell>
          <cell r="T13">
            <v>42.407698705618671</v>
          </cell>
          <cell r="U13">
            <v>44</v>
          </cell>
          <cell r="V13">
            <v>0.254</v>
          </cell>
          <cell r="W13">
            <v>10.1</v>
          </cell>
          <cell r="X13">
            <v>7.61</v>
          </cell>
        </row>
        <row r="14">
          <cell r="E14" t="str">
            <v>1/0</v>
          </cell>
          <cell r="F14">
            <v>8.2514628021714636</v>
          </cell>
          <cell r="G14">
            <v>19</v>
          </cell>
          <cell r="H14">
            <v>1.8922999999999999</v>
          </cell>
          <cell r="I14">
            <v>9.4614999999999991</v>
          </cell>
          <cell r="J14">
            <v>9.1776549999999997</v>
          </cell>
          <cell r="K14">
            <v>37</v>
          </cell>
          <cell r="L14">
            <v>1.35636</v>
          </cell>
          <cell r="M14">
            <v>9.4945199999999996</v>
          </cell>
          <cell r="N14">
            <v>9.2096843999999987</v>
          </cell>
          <cell r="O14">
            <v>19</v>
          </cell>
          <cell r="P14">
            <v>2.0497800000000002</v>
          </cell>
          <cell r="Q14">
            <v>1.5004389599999999</v>
          </cell>
          <cell r="R14">
            <v>9.1502179199999993</v>
          </cell>
          <cell r="S14">
            <v>8.8757113823999987</v>
          </cell>
          <cell r="T14">
            <v>53.475120732117652</v>
          </cell>
          <cell r="X14">
            <v>8.64</v>
          </cell>
        </row>
        <row r="15">
          <cell r="E15" t="str">
            <v>2/0</v>
          </cell>
          <cell r="F15">
            <v>9.265833249046814</v>
          </cell>
          <cell r="G15">
            <v>19</v>
          </cell>
          <cell r="H15">
            <v>2.1259800000000002</v>
          </cell>
          <cell r="I15">
            <v>10.629900000000001</v>
          </cell>
          <cell r="J15">
            <v>10.311003000000001</v>
          </cell>
          <cell r="K15">
            <v>37</v>
          </cell>
          <cell r="L15">
            <v>1.524</v>
          </cell>
          <cell r="M15">
            <v>10.667999999999999</v>
          </cell>
          <cell r="N15">
            <v>10.347959999999999</v>
          </cell>
          <cell r="O15">
            <v>19</v>
          </cell>
          <cell r="P15">
            <v>2.30124</v>
          </cell>
          <cell r="Q15">
            <v>1.6845076799999998</v>
          </cell>
          <cell r="R15">
            <v>10.272735359999999</v>
          </cell>
          <cell r="S15">
            <v>9.9645532991999985</v>
          </cell>
          <cell r="T15">
            <v>67.430882235910801</v>
          </cell>
          <cell r="X15">
            <v>9.59</v>
          </cell>
        </row>
        <row r="16">
          <cell r="E16" t="str">
            <v>3/0</v>
          </cell>
          <cell r="F16">
            <v>10.404902483053986</v>
          </cell>
          <cell r="G16">
            <v>19</v>
          </cell>
          <cell r="H16">
            <v>2.3875999999999999</v>
          </cell>
          <cell r="I16">
            <v>11.937999999999999</v>
          </cell>
          <cell r="J16">
            <v>11.579859999999998</v>
          </cell>
          <cell r="K16">
            <v>37</v>
          </cell>
          <cell r="L16">
            <v>1.7094199999999999</v>
          </cell>
          <cell r="M16">
            <v>11.96594</v>
          </cell>
          <cell r="N16">
            <v>11.606961799999999</v>
          </cell>
          <cell r="O16">
            <v>19</v>
          </cell>
          <cell r="P16">
            <v>2.58318</v>
          </cell>
          <cell r="Q16">
            <v>1.89088776</v>
          </cell>
          <cell r="R16">
            <v>11.53131552</v>
          </cell>
          <cell r="S16">
            <v>11.185376054399999</v>
          </cell>
          <cell r="T16">
            <v>85.028772574277681</v>
          </cell>
          <cell r="X16">
            <v>10.77</v>
          </cell>
        </row>
        <row r="17">
          <cell r="E17" t="str">
            <v>4/0</v>
          </cell>
          <cell r="F17">
            <v>11.683999999999999</v>
          </cell>
          <cell r="G17">
            <v>19</v>
          </cell>
          <cell r="H17">
            <v>2.6797</v>
          </cell>
          <cell r="I17">
            <v>13.3985</v>
          </cell>
          <cell r="J17">
            <v>12.996544999999999</v>
          </cell>
          <cell r="K17">
            <v>37</v>
          </cell>
          <cell r="L17">
            <v>1.9202399999999997</v>
          </cell>
          <cell r="M17">
            <v>13.441679999999998</v>
          </cell>
          <cell r="N17">
            <v>13.038429599999997</v>
          </cell>
          <cell r="O17">
            <v>19</v>
          </cell>
          <cell r="P17">
            <v>2.9006799999999999</v>
          </cell>
          <cell r="Q17">
            <v>2.1232977599999998</v>
          </cell>
          <cell r="R17">
            <v>12.94863552</v>
          </cell>
          <cell r="S17">
            <v>12.560176454399999</v>
          </cell>
          <cell r="T17">
            <v>107.2193025770305</v>
          </cell>
          <cell r="X17">
            <v>12.1</v>
          </cell>
        </row>
        <row r="18">
          <cell r="E18">
            <v>250</v>
          </cell>
          <cell r="G18">
            <v>37</v>
          </cell>
          <cell r="H18">
            <v>2.0878800000000002</v>
          </cell>
          <cell r="I18">
            <v>14.615160000000001</v>
          </cell>
          <cell r="J18">
            <v>14.176705200000001</v>
          </cell>
          <cell r="K18">
            <v>61</v>
          </cell>
          <cell r="L18">
            <v>1.6255999999999999</v>
          </cell>
          <cell r="M18">
            <v>14.6304</v>
          </cell>
          <cell r="N18">
            <v>14.191488</v>
          </cell>
          <cell r="O18">
            <v>19</v>
          </cell>
          <cell r="P18">
            <v>3.1546799999999999</v>
          </cell>
          <cell r="Q18">
            <v>2.3092257599999999</v>
          </cell>
          <cell r="R18">
            <v>14.082491520000001</v>
          </cell>
          <cell r="S18">
            <v>13.660016774400001</v>
          </cell>
          <cell r="T18">
            <v>126.67500000000001</v>
          </cell>
          <cell r="X18">
            <v>13.23</v>
          </cell>
        </row>
        <row r="19">
          <cell r="E19">
            <v>300</v>
          </cell>
          <cell r="G19">
            <v>37</v>
          </cell>
          <cell r="H19">
            <v>2.286</v>
          </cell>
          <cell r="I19">
            <v>16.001999999999999</v>
          </cell>
          <cell r="J19">
            <v>15.521939999999999</v>
          </cell>
          <cell r="K19">
            <v>61</v>
          </cell>
          <cell r="L19">
            <v>1.7805399999999998</v>
          </cell>
          <cell r="M19">
            <v>16.024859999999997</v>
          </cell>
          <cell r="N19">
            <v>15.544114199999996</v>
          </cell>
          <cell r="O19">
            <v>19</v>
          </cell>
          <cell r="P19">
            <v>3.4543999999999997</v>
          </cell>
          <cell r="Q19">
            <v>2.5286207999999997</v>
          </cell>
          <cell r="R19">
            <v>15.420441599999998</v>
          </cell>
          <cell r="S19">
            <v>14.957828351999998</v>
          </cell>
          <cell r="T19">
            <v>152.01000000000002</v>
          </cell>
          <cell r="X19">
            <v>14.5</v>
          </cell>
        </row>
        <row r="20">
          <cell r="E20">
            <v>350</v>
          </cell>
          <cell r="G20">
            <v>37</v>
          </cell>
          <cell r="H20">
            <v>2.4714199999999997</v>
          </cell>
          <cell r="I20">
            <v>17.299939999999999</v>
          </cell>
          <cell r="J20">
            <v>16.780941799999997</v>
          </cell>
          <cell r="K20">
            <v>61</v>
          </cell>
          <cell r="L20">
            <v>1.9227799999999999</v>
          </cell>
          <cell r="M20">
            <v>17.305019999999999</v>
          </cell>
          <cell r="N20">
            <v>16.785869399999999</v>
          </cell>
          <cell r="O20">
            <v>19</v>
          </cell>
          <cell r="P20">
            <v>3.7312599999999998</v>
          </cell>
          <cell r="Q20">
            <v>2.73128232</v>
          </cell>
          <cell r="R20">
            <v>16.65634464</v>
          </cell>
          <cell r="S20">
            <v>16.1566543008</v>
          </cell>
          <cell r="T20">
            <v>177.34500000000003</v>
          </cell>
          <cell r="X20">
            <v>15.66</v>
          </cell>
        </row>
        <row r="21">
          <cell r="E21">
            <v>400</v>
          </cell>
          <cell r="G21">
            <v>37</v>
          </cell>
          <cell r="H21">
            <v>2.6415999999999999</v>
          </cell>
          <cell r="I21">
            <v>18.491199999999999</v>
          </cell>
          <cell r="J21">
            <v>17.936463999999997</v>
          </cell>
          <cell r="K21">
            <v>61</v>
          </cell>
          <cell r="L21">
            <v>2.0573999999999999</v>
          </cell>
          <cell r="M21">
            <v>18.5166</v>
          </cell>
          <cell r="N21">
            <v>17.961102</v>
          </cell>
          <cell r="O21">
            <v>19</v>
          </cell>
          <cell r="P21">
            <v>3.9903399999999998</v>
          </cell>
          <cell r="Q21">
            <v>2.9209288799999995</v>
          </cell>
          <cell r="R21">
            <v>17.812877759999999</v>
          </cell>
          <cell r="S21">
            <v>17.278491427199999</v>
          </cell>
          <cell r="T21">
            <v>202.68</v>
          </cell>
          <cell r="X21">
            <v>16.739999999999998</v>
          </cell>
        </row>
        <row r="22">
          <cell r="E22">
            <v>500</v>
          </cell>
          <cell r="G22">
            <v>37</v>
          </cell>
          <cell r="H22">
            <v>2.9514800000000001</v>
          </cell>
          <cell r="I22">
            <v>20.660360000000001</v>
          </cell>
          <cell r="J22">
            <v>20.040549200000001</v>
          </cell>
          <cell r="K22">
            <v>61</v>
          </cell>
          <cell r="L22">
            <v>2.2986999999999997</v>
          </cell>
          <cell r="M22">
            <v>20.688299999999998</v>
          </cell>
          <cell r="N22">
            <v>20.067650999999998</v>
          </cell>
          <cell r="O22">
            <v>19</v>
          </cell>
          <cell r="P22">
            <v>4.4602399999999998</v>
          </cell>
          <cell r="Q22">
            <v>3.2648956799999995</v>
          </cell>
          <cell r="R22">
            <v>19.910511360000001</v>
          </cell>
          <cell r="S22">
            <v>19.313196019199999</v>
          </cell>
          <cell r="T22">
            <v>253.35000000000002</v>
          </cell>
          <cell r="X22">
            <v>18.71</v>
          </cell>
        </row>
        <row r="23">
          <cell r="E23">
            <v>600</v>
          </cell>
          <cell r="G23">
            <v>61</v>
          </cell>
          <cell r="H23">
            <v>2.5196800000000001</v>
          </cell>
          <cell r="I23">
            <v>22.677120000000002</v>
          </cell>
          <cell r="J23">
            <v>21.996806400000001</v>
          </cell>
          <cell r="K23">
            <v>91</v>
          </cell>
          <cell r="L23">
            <v>2.0624799999999999</v>
          </cell>
          <cell r="M23">
            <v>22.687279999999998</v>
          </cell>
          <cell r="N23">
            <v>22.006661599999997</v>
          </cell>
          <cell r="T23">
            <v>304.02000000000004</v>
          </cell>
          <cell r="X23">
            <v>20.59</v>
          </cell>
        </row>
        <row r="24">
          <cell r="E24">
            <v>700</v>
          </cell>
          <cell r="G24">
            <v>61</v>
          </cell>
          <cell r="H24">
            <v>2.7203399999999998</v>
          </cell>
          <cell r="I24">
            <v>24.483059999999998</v>
          </cell>
          <cell r="J24">
            <v>23.748568199999998</v>
          </cell>
          <cell r="K24">
            <v>91</v>
          </cell>
          <cell r="L24">
            <v>2.2275800000000001</v>
          </cell>
          <cell r="M24">
            <v>24.50338</v>
          </cell>
          <cell r="N24">
            <v>23.768278599999999</v>
          </cell>
          <cell r="T24">
            <v>354.69000000000005</v>
          </cell>
          <cell r="X24">
            <v>22.24</v>
          </cell>
        </row>
        <row r="25">
          <cell r="E25">
            <v>750</v>
          </cell>
          <cell r="G25">
            <v>61</v>
          </cell>
          <cell r="H25">
            <v>2.8168600000000001</v>
          </cell>
          <cell r="I25">
            <v>25.351739999999999</v>
          </cell>
          <cell r="J25">
            <v>24.5911878</v>
          </cell>
          <cell r="K25">
            <v>91</v>
          </cell>
          <cell r="L25">
            <v>2.3063199999999999</v>
          </cell>
          <cell r="M25">
            <v>25.369519999999998</v>
          </cell>
          <cell r="N25">
            <v>24.608434399999997</v>
          </cell>
          <cell r="T25">
            <v>380.02500000000003</v>
          </cell>
          <cell r="X25">
            <v>23.02</v>
          </cell>
        </row>
        <row r="26">
          <cell r="E26">
            <v>800</v>
          </cell>
          <cell r="G26">
            <v>61</v>
          </cell>
          <cell r="H26">
            <v>2.9082999999999997</v>
          </cell>
          <cell r="I26">
            <v>26.174699999999998</v>
          </cell>
          <cell r="J26">
            <v>25.389458999999999</v>
          </cell>
          <cell r="K26">
            <v>91</v>
          </cell>
          <cell r="L26">
            <v>2.38252</v>
          </cell>
          <cell r="M26">
            <v>26.207719999999998</v>
          </cell>
          <cell r="N26">
            <v>25.421488399999998</v>
          </cell>
          <cell r="T26">
            <v>405.36</v>
          </cell>
          <cell r="X26">
            <v>23.78</v>
          </cell>
        </row>
        <row r="27">
          <cell r="E27">
            <v>900</v>
          </cell>
          <cell r="G27">
            <v>61</v>
          </cell>
          <cell r="H27">
            <v>3.0861000000000001</v>
          </cell>
          <cell r="I27">
            <v>27.774900000000002</v>
          </cell>
          <cell r="J27">
            <v>26.941653000000002</v>
          </cell>
          <cell r="K27">
            <v>91</v>
          </cell>
          <cell r="L27">
            <v>2.5247600000000001</v>
          </cell>
          <cell r="M27">
            <v>27.772360000000003</v>
          </cell>
          <cell r="N27">
            <v>26.939189200000001</v>
          </cell>
          <cell r="T27">
            <v>456.03000000000003</v>
          </cell>
          <cell r="X27">
            <v>25.22</v>
          </cell>
        </row>
        <row r="28">
          <cell r="E28">
            <v>1000</v>
          </cell>
          <cell r="G28">
            <v>61</v>
          </cell>
          <cell r="H28">
            <v>3.2511999999999999</v>
          </cell>
          <cell r="I28">
            <v>29.2608</v>
          </cell>
          <cell r="J28">
            <v>28.382975999999999</v>
          </cell>
          <cell r="K28">
            <v>91</v>
          </cell>
          <cell r="L28">
            <v>2.6619199999999998</v>
          </cell>
          <cell r="M28">
            <v>29.281119999999998</v>
          </cell>
          <cell r="N28">
            <v>28.402686399999997</v>
          </cell>
          <cell r="T28">
            <v>506.70000000000005</v>
          </cell>
          <cell r="X28">
            <v>26.58</v>
          </cell>
        </row>
      </sheetData>
      <sheetData sheetId="34" refreshError="1"/>
      <sheetData sheetId="35" refreshError="1">
        <row r="6">
          <cell r="B6">
            <v>14</v>
          </cell>
          <cell r="C6">
            <v>2.0809077170983796</v>
          </cell>
          <cell r="D6">
            <v>25</v>
          </cell>
          <cell r="E6">
            <v>20</v>
          </cell>
          <cell r="F6">
            <v>30</v>
          </cell>
          <cell r="G6">
            <v>20</v>
          </cell>
          <cell r="H6">
            <v>35</v>
          </cell>
          <cell r="I6">
            <v>25</v>
          </cell>
        </row>
        <row r="7">
          <cell r="B7">
            <v>12</v>
          </cell>
          <cell r="C7">
            <v>3.3087728761114783</v>
          </cell>
          <cell r="D7">
            <v>30</v>
          </cell>
          <cell r="E7">
            <v>25</v>
          </cell>
          <cell r="F7">
            <v>35</v>
          </cell>
          <cell r="G7">
            <v>25</v>
          </cell>
          <cell r="H7">
            <v>40</v>
          </cell>
          <cell r="I7">
            <v>30</v>
          </cell>
        </row>
        <row r="8">
          <cell r="B8">
            <v>10</v>
          </cell>
          <cell r="C8">
            <v>5.2611549545103795</v>
          </cell>
          <cell r="D8">
            <v>40</v>
          </cell>
          <cell r="E8">
            <v>30</v>
          </cell>
          <cell r="F8">
            <v>50</v>
          </cell>
          <cell r="G8">
            <v>35</v>
          </cell>
          <cell r="H8">
            <v>55</v>
          </cell>
          <cell r="I8">
            <v>40</v>
          </cell>
        </row>
        <row r="9">
          <cell r="B9">
            <v>8</v>
          </cell>
          <cell r="C9">
            <v>8.3655640600810273</v>
          </cell>
          <cell r="D9">
            <v>60</v>
          </cell>
          <cell r="E9">
            <v>40</v>
          </cell>
          <cell r="F9">
            <v>70</v>
          </cell>
          <cell r="G9">
            <v>50</v>
          </cell>
          <cell r="H9">
            <v>80</v>
          </cell>
          <cell r="I9">
            <v>55</v>
          </cell>
        </row>
        <row r="10">
          <cell r="B10">
            <v>6</v>
          </cell>
          <cell r="C10">
            <v>13.301767890969138</v>
          </cell>
          <cell r="D10">
            <v>80</v>
          </cell>
          <cell r="E10">
            <v>55</v>
          </cell>
          <cell r="F10">
            <v>95</v>
          </cell>
          <cell r="G10">
            <v>65</v>
          </cell>
          <cell r="H10">
            <v>105</v>
          </cell>
          <cell r="I10">
            <v>75</v>
          </cell>
        </row>
        <row r="11">
          <cell r="B11">
            <v>4</v>
          </cell>
          <cell r="C11">
            <v>21.150639425442844</v>
          </cell>
          <cell r="D11">
            <v>105</v>
          </cell>
          <cell r="E11">
            <v>70</v>
          </cell>
          <cell r="F11">
            <v>125</v>
          </cell>
          <cell r="G11">
            <v>85</v>
          </cell>
          <cell r="H11">
            <v>140</v>
          </cell>
          <cell r="I11">
            <v>95</v>
          </cell>
        </row>
        <row r="12">
          <cell r="B12">
            <v>2</v>
          </cell>
          <cell r="C12">
            <v>33.630834019349621</v>
          </cell>
          <cell r="D12">
            <v>140</v>
          </cell>
          <cell r="E12">
            <v>95</v>
          </cell>
          <cell r="F12">
            <v>170</v>
          </cell>
          <cell r="G12">
            <v>115</v>
          </cell>
          <cell r="H12">
            <v>190</v>
          </cell>
          <cell r="I12">
            <v>130</v>
          </cell>
        </row>
        <row r="13">
          <cell r="B13">
            <v>1</v>
          </cell>
          <cell r="C13">
            <v>42.407698705618671</v>
          </cell>
          <cell r="D13">
            <v>165</v>
          </cell>
          <cell r="E13">
            <v>110</v>
          </cell>
          <cell r="F13">
            <v>195</v>
          </cell>
          <cell r="G13">
            <v>130</v>
          </cell>
          <cell r="H13">
            <v>220</v>
          </cell>
          <cell r="I13">
            <v>150</v>
          </cell>
        </row>
        <row r="14">
          <cell r="B14" t="str">
            <v>1/0</v>
          </cell>
          <cell r="C14">
            <v>53.475120732117652</v>
          </cell>
          <cell r="D14">
            <v>195</v>
          </cell>
          <cell r="E14">
            <v>125</v>
          </cell>
          <cell r="F14">
            <v>230</v>
          </cell>
          <cell r="G14">
            <v>150</v>
          </cell>
          <cell r="H14">
            <v>260</v>
          </cell>
          <cell r="I14">
            <v>170</v>
          </cell>
        </row>
        <row r="15">
          <cell r="B15" t="str">
            <v>2/0</v>
          </cell>
          <cell r="C15">
            <v>67.430882235910801</v>
          </cell>
          <cell r="D15">
            <v>225</v>
          </cell>
          <cell r="E15">
            <v>145</v>
          </cell>
          <cell r="F15">
            <v>265</v>
          </cell>
          <cell r="G15">
            <v>175</v>
          </cell>
          <cell r="H15">
            <v>300</v>
          </cell>
          <cell r="I15">
            <v>195</v>
          </cell>
        </row>
        <row r="16">
          <cell r="B16" t="str">
            <v>3/0</v>
          </cell>
          <cell r="C16">
            <v>85.028772574277681</v>
          </cell>
          <cell r="D16">
            <v>260</v>
          </cell>
          <cell r="E16">
            <v>165</v>
          </cell>
          <cell r="F16">
            <v>310</v>
          </cell>
          <cell r="G16">
            <v>200</v>
          </cell>
          <cell r="H16">
            <v>350</v>
          </cell>
          <cell r="I16">
            <v>225</v>
          </cell>
        </row>
        <row r="17">
          <cell r="B17" t="str">
            <v>4/0</v>
          </cell>
          <cell r="C17">
            <v>107.2193025770305</v>
          </cell>
          <cell r="D17">
            <v>300</v>
          </cell>
          <cell r="E17">
            <v>195</v>
          </cell>
          <cell r="F17">
            <v>360</v>
          </cell>
          <cell r="G17">
            <v>230</v>
          </cell>
          <cell r="H17">
            <v>405</v>
          </cell>
          <cell r="I17">
            <v>260</v>
          </cell>
        </row>
        <row r="18">
          <cell r="B18">
            <v>250</v>
          </cell>
          <cell r="C18">
            <v>126.67500000000001</v>
          </cell>
          <cell r="D18">
            <v>340</v>
          </cell>
          <cell r="E18">
            <v>215</v>
          </cell>
          <cell r="F18">
            <v>405</v>
          </cell>
          <cell r="G18">
            <v>255</v>
          </cell>
          <cell r="H18">
            <v>455</v>
          </cell>
          <cell r="I18">
            <v>290</v>
          </cell>
        </row>
        <row r="19">
          <cell r="B19">
            <v>300</v>
          </cell>
          <cell r="C19">
            <v>152.01000000000002</v>
          </cell>
          <cell r="D19">
            <v>375</v>
          </cell>
          <cell r="E19">
            <v>240</v>
          </cell>
          <cell r="F19">
            <v>455</v>
          </cell>
          <cell r="G19">
            <v>285</v>
          </cell>
          <cell r="H19">
            <v>505</v>
          </cell>
          <cell r="I19">
            <v>320</v>
          </cell>
        </row>
        <row r="20">
          <cell r="B20">
            <v>350</v>
          </cell>
          <cell r="C20">
            <v>177.34500000000003</v>
          </cell>
          <cell r="D20">
            <v>420</v>
          </cell>
          <cell r="E20">
            <v>260</v>
          </cell>
          <cell r="F20">
            <v>505</v>
          </cell>
          <cell r="G20">
            <v>310</v>
          </cell>
          <cell r="H20">
            <v>570</v>
          </cell>
          <cell r="I20">
            <v>350</v>
          </cell>
        </row>
        <row r="21">
          <cell r="B21">
            <v>400</v>
          </cell>
          <cell r="C21">
            <v>202.68</v>
          </cell>
          <cell r="D21">
            <v>455</v>
          </cell>
          <cell r="E21">
            <v>280</v>
          </cell>
          <cell r="F21">
            <v>545</v>
          </cell>
          <cell r="G21">
            <v>335</v>
          </cell>
          <cell r="H21">
            <v>615</v>
          </cell>
          <cell r="I21">
            <v>380</v>
          </cell>
        </row>
        <row r="22">
          <cell r="B22">
            <v>500</v>
          </cell>
          <cell r="C22">
            <v>253.35000000000002</v>
          </cell>
          <cell r="D22">
            <v>515</v>
          </cell>
          <cell r="E22">
            <v>320</v>
          </cell>
          <cell r="F22">
            <v>620</v>
          </cell>
          <cell r="G22">
            <v>380</v>
          </cell>
          <cell r="H22">
            <v>700</v>
          </cell>
          <cell r="I22">
            <v>430</v>
          </cell>
        </row>
        <row r="23">
          <cell r="B23">
            <v>600</v>
          </cell>
          <cell r="C23">
            <v>304.02000000000004</v>
          </cell>
          <cell r="D23">
            <v>575</v>
          </cell>
          <cell r="E23">
            <v>355</v>
          </cell>
          <cell r="F23">
            <v>690</v>
          </cell>
          <cell r="G23">
            <v>420</v>
          </cell>
          <cell r="H23">
            <v>780</v>
          </cell>
          <cell r="I23">
            <v>475</v>
          </cell>
        </row>
        <row r="24">
          <cell r="B24">
            <v>700</v>
          </cell>
          <cell r="C24">
            <v>354.69000000000005</v>
          </cell>
          <cell r="D24">
            <v>630</v>
          </cell>
          <cell r="E24">
            <v>385</v>
          </cell>
          <cell r="F24">
            <v>755</v>
          </cell>
          <cell r="G24">
            <v>460</v>
          </cell>
          <cell r="H24">
            <v>855</v>
          </cell>
          <cell r="I24">
            <v>520</v>
          </cell>
        </row>
        <row r="25">
          <cell r="B25">
            <v>750</v>
          </cell>
          <cell r="C25">
            <v>380.02500000000003</v>
          </cell>
          <cell r="D25">
            <v>655</v>
          </cell>
          <cell r="E25">
            <v>400</v>
          </cell>
          <cell r="F25">
            <v>785</v>
          </cell>
          <cell r="G25">
            <v>475</v>
          </cell>
          <cell r="H25">
            <v>885</v>
          </cell>
          <cell r="I25">
            <v>535</v>
          </cell>
        </row>
        <row r="26">
          <cell r="B26">
            <v>800</v>
          </cell>
          <cell r="C26">
            <v>405.36</v>
          </cell>
          <cell r="D26">
            <v>680</v>
          </cell>
          <cell r="E26">
            <v>410</v>
          </cell>
          <cell r="F26">
            <v>815</v>
          </cell>
          <cell r="G26">
            <v>490</v>
          </cell>
          <cell r="H26">
            <v>920</v>
          </cell>
          <cell r="I26">
            <v>555</v>
          </cell>
        </row>
        <row r="27">
          <cell r="B27">
            <v>900</v>
          </cell>
          <cell r="C27">
            <v>456.03000000000003</v>
          </cell>
          <cell r="D27">
            <v>730</v>
          </cell>
          <cell r="E27">
            <v>435</v>
          </cell>
          <cell r="F27">
            <v>870</v>
          </cell>
          <cell r="G27">
            <v>520</v>
          </cell>
          <cell r="H27">
            <v>985</v>
          </cell>
          <cell r="I27">
            <v>585</v>
          </cell>
        </row>
        <row r="28">
          <cell r="B28">
            <v>1000</v>
          </cell>
          <cell r="C28">
            <v>506.70000000000005</v>
          </cell>
          <cell r="D28">
            <v>780</v>
          </cell>
          <cell r="E28">
            <v>455</v>
          </cell>
          <cell r="F28">
            <v>935</v>
          </cell>
          <cell r="G28">
            <v>545</v>
          </cell>
          <cell r="H28">
            <v>1055</v>
          </cell>
          <cell r="I28">
            <v>615</v>
          </cell>
        </row>
      </sheetData>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c"/>
      <sheetName val="Items"/>
      <sheetName val="Pedido"/>
    </sheetNames>
    <sheetDataSet>
      <sheetData sheetId="0" refreshError="1">
        <row r="73">
          <cell r="E73">
            <v>1</v>
          </cell>
        </row>
      </sheetData>
      <sheetData sheetId="1" refreshError="1"/>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uesta"/>
      <sheetName val="PlanCero"/>
    </sheetNames>
    <sheetDataSet>
      <sheetData sheetId="0" refreshError="1"/>
      <sheetData sheetId="1">
        <row r="8">
          <cell r="D8">
            <v>1</v>
          </cell>
        </row>
        <row r="9">
          <cell r="D9">
            <v>0.6</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uesta"/>
      <sheetName val="PlanCero"/>
    </sheetNames>
    <sheetDataSet>
      <sheetData sheetId="0" refreshError="1"/>
      <sheetData sheetId="1">
        <row r="8">
          <cell r="D8">
            <v>1</v>
          </cell>
        </row>
        <row r="9">
          <cell r="D9">
            <v>0.6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
      <sheetName val="C"/>
      <sheetName val="E"/>
      <sheetName val="D"/>
      <sheetName val="LT-ME"/>
      <sheetName val="LT-OC(Huall-Sihu)"/>
      <sheetName val="LT-OC(Sihuas-Tayab)"/>
      <sheetName val="SE-ME Huallanca"/>
      <sheetName val="OC-SE Huallanca"/>
      <sheetName val="SE-ME Tayabamba"/>
      <sheetName val="SE-OC Tayabamba"/>
      <sheetName val="Telecomunicaciones-ME"/>
      <sheetName val="base-datos"/>
      <sheetName val="W-torres"/>
      <sheetName val="Hoja1"/>
      <sheetName val="Hoja2"/>
      <sheetName val="A"/>
      <sheetName val="LT-OC"/>
      <sheetName val="Santuario-OC"/>
      <sheetName val="Santuario-ME"/>
      <sheetName val="Chilina-OC"/>
      <sheetName val="Chilina-ME"/>
      <sheetName val="Resumen General"/>
      <sheetName val="F"/>
      <sheetName val="H"/>
      <sheetName val="FLUJO"/>
      <sheetName val="$ UN. COMERC."/>
      <sheetName val="Montaje Presentacion $Col "/>
      <sheetName val="Montaje Presentacion $Col (3)"/>
      <sheetName val="Equipo"/>
      <sheetName val="Hoja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uesta"/>
      <sheetName val="PlanCero"/>
    </sheetNames>
    <sheetDataSet>
      <sheetData sheetId="0" refreshError="1"/>
      <sheetData sheetId="1">
        <row r="8">
          <cell r="D8">
            <v>1</v>
          </cell>
        </row>
        <row r="9">
          <cell r="D9">
            <v>0.6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
      <sheetName val="C"/>
      <sheetName val="E"/>
      <sheetName val="D"/>
      <sheetName val="LT-ME"/>
      <sheetName val="LT-OC(Huall-Sihu)"/>
      <sheetName val="LT-OC(Sihuas-Tayab)"/>
      <sheetName val="SE-ME Huallanca"/>
      <sheetName val="OC-SE Huallanca"/>
      <sheetName val="SE-ME Tayabamba"/>
      <sheetName val="SE-OC Tayabamba"/>
      <sheetName val="Telecomunicaciones-ME"/>
      <sheetName val="base-datos"/>
      <sheetName val="W-torres"/>
      <sheetName val="Hoja1"/>
      <sheetName val="Hoja2"/>
      <sheetName val="A"/>
      <sheetName val="LT-OC"/>
      <sheetName val="Santuario-OC"/>
      <sheetName val="Santuario-ME"/>
      <sheetName val="Chilina-OC"/>
      <sheetName val="Chilina-ME"/>
      <sheetName val="Resumen General"/>
      <sheetName val="F"/>
      <sheetName val="H"/>
      <sheetName val="FLUJO"/>
      <sheetName val="$ UN. COMERC."/>
      <sheetName val="Montaje Presentacion $Col "/>
      <sheetName val="Montaje Presentacion $Col (3)"/>
      <sheetName val="Equipo"/>
      <sheetName val="Hoja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V"/>
      <sheetName val="M5.35"/>
      <sheetName val="M46.69"/>
      <sheetName val="M6.30 mm2"/>
      <sheetName val="TPR5.35"/>
      <sheetName val="TLX5.35"/>
      <sheetName val="M5.35NC"/>
      <sheetName val="TK5.46"/>
      <sheetName val="CG"/>
      <sheetName val="Esp_AWG"/>
      <sheetName val="Dibujos"/>
      <sheetName val="T_Cu_ASTM"/>
      <sheetName val="D_AWG"/>
      <sheetName val="T_5_69"/>
      <sheetName val="T_XLPE-TK_acsr"/>
      <sheetName val="T_XLPE-TK_Cu"/>
      <sheetName val="D_mm2"/>
      <sheetName val="T_mm2"/>
      <sheetName val="Hoja1"/>
      <sheetName val="T_mm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8">
          <cell r="T8">
            <v>1</v>
          </cell>
          <cell r="U8">
            <v>8</v>
          </cell>
          <cell r="V8" t="e">
            <v>#VALUE!</v>
          </cell>
          <cell r="W8">
            <v>24</v>
          </cell>
          <cell r="X8">
            <v>0.51100000000000001</v>
          </cell>
          <cell r="Y8">
            <v>6</v>
          </cell>
          <cell r="Z8">
            <v>16</v>
          </cell>
          <cell r="AA8">
            <v>1.2909999999999999</v>
          </cell>
          <cell r="AE8">
            <v>6</v>
          </cell>
          <cell r="AF8">
            <v>16</v>
          </cell>
          <cell r="AG8">
            <v>1.2909999999999999</v>
          </cell>
          <cell r="AH8">
            <v>6</v>
          </cell>
          <cell r="AI8">
            <v>16</v>
          </cell>
          <cell r="AJ8">
            <v>1.2909999999999999</v>
          </cell>
        </row>
        <row r="9">
          <cell r="T9">
            <v>2</v>
          </cell>
          <cell r="U9">
            <v>7</v>
          </cell>
          <cell r="V9" t="e">
            <v>#VALUE!</v>
          </cell>
          <cell r="W9">
            <v>24</v>
          </cell>
          <cell r="X9">
            <v>0.51100000000000001</v>
          </cell>
          <cell r="Y9">
            <v>8</v>
          </cell>
          <cell r="Z9">
            <v>16</v>
          </cell>
          <cell r="AA9">
            <v>1.2909999999999999</v>
          </cell>
          <cell r="AE9">
            <v>6</v>
          </cell>
          <cell r="AF9">
            <v>16</v>
          </cell>
          <cell r="AG9">
            <v>1.2909999999999999</v>
          </cell>
          <cell r="AH9">
            <v>6</v>
          </cell>
          <cell r="AI9">
            <v>16</v>
          </cell>
          <cell r="AJ9">
            <v>1.2909999999999999</v>
          </cell>
        </row>
        <row r="10">
          <cell r="T10">
            <v>3</v>
          </cell>
          <cell r="U10">
            <v>6</v>
          </cell>
          <cell r="V10" t="e">
            <v>#VALUE!</v>
          </cell>
          <cell r="W10">
            <v>24</v>
          </cell>
          <cell r="X10">
            <v>0.51100000000000001</v>
          </cell>
          <cell r="Y10">
            <v>10</v>
          </cell>
          <cell r="Z10">
            <v>16</v>
          </cell>
          <cell r="AA10">
            <v>1.2909999999999999</v>
          </cell>
          <cell r="AE10">
            <v>6</v>
          </cell>
          <cell r="AF10">
            <v>16</v>
          </cell>
          <cell r="AG10">
            <v>1.2909999999999999</v>
          </cell>
          <cell r="AH10">
            <v>6</v>
          </cell>
          <cell r="AI10">
            <v>16</v>
          </cell>
          <cell r="AJ10">
            <v>1.2909999999999999</v>
          </cell>
        </row>
        <row r="11">
          <cell r="T11">
            <v>4</v>
          </cell>
          <cell r="U11">
            <v>5</v>
          </cell>
          <cell r="V11" t="e">
            <v>#VALUE!</v>
          </cell>
          <cell r="W11">
            <v>24</v>
          </cell>
          <cell r="X11">
            <v>0.51100000000000001</v>
          </cell>
          <cell r="Y11">
            <v>13</v>
          </cell>
          <cell r="Z11">
            <v>16</v>
          </cell>
          <cell r="AA11">
            <v>1.2909999999999999</v>
          </cell>
          <cell r="AE11">
            <v>6</v>
          </cell>
          <cell r="AF11">
            <v>16</v>
          </cell>
          <cell r="AG11">
            <v>1.2909999999999999</v>
          </cell>
          <cell r="AH11">
            <v>6</v>
          </cell>
          <cell r="AI11">
            <v>16</v>
          </cell>
          <cell r="AJ11">
            <v>1.2909999999999999</v>
          </cell>
        </row>
        <row r="12">
          <cell r="T12">
            <v>5</v>
          </cell>
          <cell r="U12">
            <v>4</v>
          </cell>
          <cell r="V12" t="e">
            <v>#VALUE!</v>
          </cell>
          <cell r="W12">
            <v>24</v>
          </cell>
          <cell r="X12">
            <v>0.51100000000000001</v>
          </cell>
          <cell r="Y12">
            <v>16</v>
          </cell>
          <cell r="Z12">
            <v>16</v>
          </cell>
          <cell r="AA12">
            <v>1.2909999999999999</v>
          </cell>
          <cell r="AB12">
            <v>10</v>
          </cell>
          <cell r="AC12">
            <v>16</v>
          </cell>
          <cell r="AD12">
            <v>1.2909999999999999</v>
          </cell>
          <cell r="AE12">
            <v>6</v>
          </cell>
          <cell r="AF12">
            <v>16</v>
          </cell>
          <cell r="AG12">
            <v>1.2909999999999999</v>
          </cell>
          <cell r="AH12">
            <v>6</v>
          </cell>
          <cell r="AI12">
            <v>16</v>
          </cell>
          <cell r="AJ12">
            <v>1.2909999999999999</v>
          </cell>
        </row>
        <row r="13">
          <cell r="T13">
            <v>6</v>
          </cell>
          <cell r="U13">
            <v>3</v>
          </cell>
          <cell r="V13" t="e">
            <v>#VALUE!</v>
          </cell>
          <cell r="W13">
            <v>24</v>
          </cell>
          <cell r="X13">
            <v>0.51100000000000001</v>
          </cell>
          <cell r="Y13">
            <v>20</v>
          </cell>
          <cell r="Z13">
            <v>16</v>
          </cell>
          <cell r="AA13">
            <v>1.2909999999999999</v>
          </cell>
          <cell r="AB13">
            <v>13</v>
          </cell>
          <cell r="AC13">
            <v>16</v>
          </cell>
          <cell r="AD13">
            <v>1.2909999999999999</v>
          </cell>
          <cell r="AE13">
            <v>7</v>
          </cell>
          <cell r="AF13">
            <v>16</v>
          </cell>
          <cell r="AG13">
            <v>1.2909999999999999</v>
          </cell>
          <cell r="AH13">
            <v>6</v>
          </cell>
          <cell r="AI13">
            <v>16</v>
          </cell>
          <cell r="AJ13">
            <v>1.2909999999999999</v>
          </cell>
        </row>
        <row r="14">
          <cell r="T14">
            <v>7</v>
          </cell>
          <cell r="U14">
            <v>2</v>
          </cell>
          <cell r="V14">
            <v>11</v>
          </cell>
          <cell r="W14">
            <v>24</v>
          </cell>
          <cell r="X14">
            <v>0.51100000000000001</v>
          </cell>
          <cell r="Y14">
            <v>26</v>
          </cell>
          <cell r="Z14">
            <v>16</v>
          </cell>
          <cell r="AA14">
            <v>1.2909999999999999</v>
          </cell>
          <cell r="AB14">
            <v>16</v>
          </cell>
          <cell r="AC14">
            <v>16</v>
          </cell>
          <cell r="AD14">
            <v>1.2909999999999999</v>
          </cell>
          <cell r="AE14">
            <v>9</v>
          </cell>
          <cell r="AF14">
            <v>16</v>
          </cell>
          <cell r="AG14">
            <v>1.2909999999999999</v>
          </cell>
          <cell r="AH14">
            <v>6</v>
          </cell>
          <cell r="AI14">
            <v>16</v>
          </cell>
          <cell r="AJ14">
            <v>1.2909999999999999</v>
          </cell>
        </row>
        <row r="15">
          <cell r="T15">
            <v>8</v>
          </cell>
          <cell r="U15">
            <v>1</v>
          </cell>
          <cell r="V15">
            <v>11</v>
          </cell>
          <cell r="W15">
            <v>24</v>
          </cell>
          <cell r="X15">
            <v>0.51100000000000001</v>
          </cell>
          <cell r="Y15">
            <v>20</v>
          </cell>
          <cell r="Z15">
            <v>14</v>
          </cell>
          <cell r="AA15">
            <v>1.629</v>
          </cell>
          <cell r="AB15">
            <v>20</v>
          </cell>
          <cell r="AC15">
            <v>16</v>
          </cell>
          <cell r="AD15">
            <v>1.2909999999999999</v>
          </cell>
          <cell r="AE15">
            <v>11</v>
          </cell>
          <cell r="AF15">
            <v>16</v>
          </cell>
          <cell r="AG15">
            <v>1.2909999999999999</v>
          </cell>
          <cell r="AH15">
            <v>7</v>
          </cell>
          <cell r="AI15">
            <v>16</v>
          </cell>
          <cell r="AJ15">
            <v>1.2909999999999999</v>
          </cell>
        </row>
        <row r="16">
          <cell r="T16">
            <v>9</v>
          </cell>
          <cell r="U16" t="str">
            <v>1/0</v>
          </cell>
          <cell r="V16">
            <v>12</v>
          </cell>
          <cell r="W16">
            <v>24</v>
          </cell>
          <cell r="X16">
            <v>0.51100000000000001</v>
          </cell>
          <cell r="Y16">
            <v>25</v>
          </cell>
          <cell r="Z16">
            <v>14</v>
          </cell>
          <cell r="AA16">
            <v>1.629</v>
          </cell>
          <cell r="AB16">
            <v>26</v>
          </cell>
          <cell r="AC16">
            <v>16</v>
          </cell>
          <cell r="AD16">
            <v>1.2909999999999999</v>
          </cell>
          <cell r="AE16">
            <v>14</v>
          </cell>
          <cell r="AF16">
            <v>16</v>
          </cell>
          <cell r="AG16">
            <v>1.2909999999999999</v>
          </cell>
          <cell r="AH16">
            <v>9</v>
          </cell>
          <cell r="AI16">
            <v>16</v>
          </cell>
          <cell r="AJ16">
            <v>1.2909999999999999</v>
          </cell>
        </row>
        <row r="17">
          <cell r="T17">
            <v>10</v>
          </cell>
          <cell r="U17" t="str">
            <v>2/0</v>
          </cell>
          <cell r="V17">
            <v>12</v>
          </cell>
          <cell r="W17">
            <v>24</v>
          </cell>
          <cell r="X17">
            <v>0.51100000000000001</v>
          </cell>
          <cell r="Y17">
            <v>32</v>
          </cell>
          <cell r="Z17">
            <v>14</v>
          </cell>
          <cell r="AA17">
            <v>1.629</v>
          </cell>
          <cell r="AB17">
            <v>20</v>
          </cell>
          <cell r="AC17">
            <v>14</v>
          </cell>
          <cell r="AD17">
            <v>1.629</v>
          </cell>
          <cell r="AE17">
            <v>18</v>
          </cell>
          <cell r="AF17">
            <v>16</v>
          </cell>
          <cell r="AG17">
            <v>1.2909999999999999</v>
          </cell>
          <cell r="AH17">
            <v>11</v>
          </cell>
          <cell r="AI17">
            <v>16</v>
          </cell>
          <cell r="AJ17">
            <v>1.2909999999999999</v>
          </cell>
        </row>
        <row r="18">
          <cell r="T18">
            <v>11</v>
          </cell>
          <cell r="U18" t="str">
            <v>3/0</v>
          </cell>
          <cell r="V18">
            <v>13</v>
          </cell>
          <cell r="W18">
            <v>24</v>
          </cell>
          <cell r="X18">
            <v>0.51100000000000001</v>
          </cell>
          <cell r="Y18">
            <v>25</v>
          </cell>
          <cell r="Z18">
            <v>12</v>
          </cell>
          <cell r="AA18">
            <v>2.052</v>
          </cell>
          <cell r="AB18">
            <v>25</v>
          </cell>
          <cell r="AC18">
            <v>14</v>
          </cell>
          <cell r="AD18">
            <v>1.629</v>
          </cell>
          <cell r="AE18">
            <v>22</v>
          </cell>
          <cell r="AF18">
            <v>16</v>
          </cell>
          <cell r="AG18">
            <v>1.2909999999999999</v>
          </cell>
          <cell r="AH18">
            <v>14</v>
          </cell>
          <cell r="AI18">
            <v>16</v>
          </cell>
          <cell r="AJ18">
            <v>1.2909999999999999</v>
          </cell>
        </row>
        <row r="19">
          <cell r="T19">
            <v>12</v>
          </cell>
          <cell r="U19" t="str">
            <v>4/0</v>
          </cell>
          <cell r="V19">
            <v>14</v>
          </cell>
          <cell r="W19">
            <v>24</v>
          </cell>
          <cell r="X19">
            <v>0.51100000000000001</v>
          </cell>
          <cell r="Y19">
            <v>32</v>
          </cell>
          <cell r="Z19">
            <v>12</v>
          </cell>
          <cell r="AA19">
            <v>2.052</v>
          </cell>
          <cell r="AB19">
            <v>32</v>
          </cell>
          <cell r="AC19">
            <v>14</v>
          </cell>
          <cell r="AD19">
            <v>1.629</v>
          </cell>
          <cell r="AE19">
            <v>28</v>
          </cell>
          <cell r="AF19">
            <v>16</v>
          </cell>
          <cell r="AG19">
            <v>1.2909999999999999</v>
          </cell>
          <cell r="AH19">
            <v>17</v>
          </cell>
          <cell r="AI19">
            <v>16</v>
          </cell>
          <cell r="AJ19">
            <v>1.2909999999999999</v>
          </cell>
        </row>
        <row r="20">
          <cell r="T20">
            <v>13</v>
          </cell>
          <cell r="U20">
            <v>250</v>
          </cell>
          <cell r="V20">
            <v>14</v>
          </cell>
          <cell r="W20">
            <v>24</v>
          </cell>
          <cell r="X20">
            <v>0.51100000000000001</v>
          </cell>
          <cell r="Y20">
            <v>38</v>
          </cell>
          <cell r="Z20">
            <v>12</v>
          </cell>
          <cell r="AA20">
            <v>2.052</v>
          </cell>
          <cell r="AB20">
            <v>25</v>
          </cell>
          <cell r="AC20">
            <v>12</v>
          </cell>
          <cell r="AD20">
            <v>2.052</v>
          </cell>
          <cell r="AE20">
            <v>21</v>
          </cell>
          <cell r="AF20">
            <v>14</v>
          </cell>
          <cell r="AG20">
            <v>1.629</v>
          </cell>
          <cell r="AH20">
            <v>20</v>
          </cell>
          <cell r="AI20">
            <v>16</v>
          </cell>
          <cell r="AJ20">
            <v>1.2909999999999999</v>
          </cell>
        </row>
        <row r="21">
          <cell r="T21">
            <v>14</v>
          </cell>
          <cell r="U21">
            <v>300</v>
          </cell>
          <cell r="V21">
            <v>15</v>
          </cell>
          <cell r="W21">
            <v>24</v>
          </cell>
          <cell r="X21">
            <v>0.51100000000000001</v>
          </cell>
          <cell r="Y21">
            <v>28</v>
          </cell>
          <cell r="Z21">
            <v>10</v>
          </cell>
          <cell r="AA21">
            <v>2.5880000000000001</v>
          </cell>
          <cell r="AB21">
            <v>29</v>
          </cell>
          <cell r="AC21">
            <v>12</v>
          </cell>
          <cell r="AD21">
            <v>2.052</v>
          </cell>
          <cell r="AE21">
            <v>25</v>
          </cell>
          <cell r="AF21">
            <v>14</v>
          </cell>
          <cell r="AG21">
            <v>1.629</v>
          </cell>
          <cell r="AH21">
            <v>24</v>
          </cell>
          <cell r="AI21">
            <v>16</v>
          </cell>
          <cell r="AJ21">
            <v>1.2909999999999999</v>
          </cell>
        </row>
        <row r="22">
          <cell r="T22">
            <v>15</v>
          </cell>
          <cell r="U22">
            <v>350</v>
          </cell>
          <cell r="V22">
            <v>16</v>
          </cell>
          <cell r="W22">
            <v>24</v>
          </cell>
          <cell r="X22">
            <v>0.51100000000000001</v>
          </cell>
          <cell r="Y22">
            <v>33</v>
          </cell>
          <cell r="Z22">
            <v>10</v>
          </cell>
          <cell r="AA22">
            <v>2.5880000000000001</v>
          </cell>
          <cell r="AB22">
            <v>32</v>
          </cell>
          <cell r="AC22">
            <v>12</v>
          </cell>
          <cell r="AD22">
            <v>2.052</v>
          </cell>
          <cell r="AE22">
            <v>29</v>
          </cell>
          <cell r="AF22">
            <v>14</v>
          </cell>
          <cell r="AG22">
            <v>1.629</v>
          </cell>
          <cell r="AH22">
            <v>28</v>
          </cell>
          <cell r="AI22">
            <v>16</v>
          </cell>
          <cell r="AJ22">
            <v>1.2909999999999999</v>
          </cell>
        </row>
        <row r="23">
          <cell r="T23">
            <v>16</v>
          </cell>
          <cell r="U23">
            <v>400</v>
          </cell>
          <cell r="V23">
            <v>16</v>
          </cell>
          <cell r="W23">
            <v>24</v>
          </cell>
          <cell r="X23">
            <v>0.51100000000000001</v>
          </cell>
          <cell r="Y23">
            <v>38</v>
          </cell>
          <cell r="Z23">
            <v>10</v>
          </cell>
          <cell r="AA23">
            <v>2.5880000000000001</v>
          </cell>
          <cell r="AE23">
            <v>33</v>
          </cell>
          <cell r="AF23">
            <v>14</v>
          </cell>
          <cell r="AG23">
            <v>1.629</v>
          </cell>
          <cell r="AH23">
            <v>32</v>
          </cell>
          <cell r="AI23">
            <v>16</v>
          </cell>
          <cell r="AJ23">
            <v>1.2909999999999999</v>
          </cell>
        </row>
        <row r="24">
          <cell r="T24">
            <v>17</v>
          </cell>
          <cell r="U24">
            <v>450</v>
          </cell>
          <cell r="V24">
            <v>17</v>
          </cell>
          <cell r="W24">
            <v>24</v>
          </cell>
          <cell r="X24">
            <v>0.51100000000000001</v>
          </cell>
          <cell r="Y24">
            <v>34</v>
          </cell>
          <cell r="Z24">
            <v>9</v>
          </cell>
          <cell r="AA24">
            <v>2.9060000000000001</v>
          </cell>
          <cell r="AE24">
            <v>37</v>
          </cell>
          <cell r="AF24">
            <v>14</v>
          </cell>
          <cell r="AG24">
            <v>1.629</v>
          </cell>
          <cell r="AH24">
            <v>36</v>
          </cell>
          <cell r="AI24">
            <v>16</v>
          </cell>
          <cell r="AJ24">
            <v>1.2909999999999999</v>
          </cell>
        </row>
        <row r="25">
          <cell r="T25">
            <v>18</v>
          </cell>
          <cell r="U25">
            <v>500</v>
          </cell>
          <cell r="V25">
            <v>17</v>
          </cell>
          <cell r="W25">
            <v>24</v>
          </cell>
          <cell r="X25">
            <v>0.51100000000000001</v>
          </cell>
          <cell r="Y25">
            <v>38</v>
          </cell>
          <cell r="Z25">
            <v>9</v>
          </cell>
          <cell r="AA25">
            <v>2.9060000000000001</v>
          </cell>
          <cell r="AE25">
            <v>26</v>
          </cell>
          <cell r="AF25">
            <v>12</v>
          </cell>
          <cell r="AG25">
            <v>2.052</v>
          </cell>
          <cell r="AH25">
            <v>25</v>
          </cell>
          <cell r="AI25">
            <v>14</v>
          </cell>
          <cell r="AJ25">
            <v>1.629</v>
          </cell>
        </row>
        <row r="26">
          <cell r="T26">
            <v>19</v>
          </cell>
          <cell r="U26">
            <v>550</v>
          </cell>
          <cell r="V26">
            <v>18</v>
          </cell>
          <cell r="W26">
            <v>24</v>
          </cell>
          <cell r="X26">
            <v>0.51100000000000001</v>
          </cell>
          <cell r="AE26">
            <v>29</v>
          </cell>
          <cell r="AF26">
            <v>12</v>
          </cell>
          <cell r="AG26">
            <v>2.052</v>
          </cell>
          <cell r="AH26">
            <v>28</v>
          </cell>
          <cell r="AI26">
            <v>14</v>
          </cell>
          <cell r="AJ26">
            <v>1.629</v>
          </cell>
        </row>
        <row r="27">
          <cell r="T27">
            <v>20</v>
          </cell>
          <cell r="U27">
            <v>600</v>
          </cell>
          <cell r="V27">
            <v>18</v>
          </cell>
          <cell r="W27">
            <v>24</v>
          </cell>
          <cell r="X27">
            <v>0.51100000000000001</v>
          </cell>
          <cell r="AE27">
            <v>31</v>
          </cell>
          <cell r="AF27">
            <v>12</v>
          </cell>
          <cell r="AG27">
            <v>2.052</v>
          </cell>
          <cell r="AH27">
            <v>30</v>
          </cell>
          <cell r="AI27">
            <v>14</v>
          </cell>
          <cell r="AJ27">
            <v>1.629</v>
          </cell>
        </row>
        <row r="28">
          <cell r="T28">
            <v>21</v>
          </cell>
          <cell r="U28">
            <v>650</v>
          </cell>
          <cell r="V28">
            <v>19</v>
          </cell>
          <cell r="W28">
            <v>24</v>
          </cell>
          <cell r="X28">
            <v>0.51100000000000001</v>
          </cell>
          <cell r="AE28">
            <v>34</v>
          </cell>
          <cell r="AF28">
            <v>12</v>
          </cell>
          <cell r="AG28">
            <v>2.052</v>
          </cell>
          <cell r="AH28">
            <v>33</v>
          </cell>
          <cell r="AI28">
            <v>14</v>
          </cell>
          <cell r="AJ28">
            <v>1.629</v>
          </cell>
        </row>
        <row r="29">
          <cell r="T29">
            <v>22</v>
          </cell>
          <cell r="U29">
            <v>700</v>
          </cell>
          <cell r="V29">
            <v>19</v>
          </cell>
          <cell r="W29">
            <v>24</v>
          </cell>
          <cell r="X29">
            <v>0.51100000000000001</v>
          </cell>
          <cell r="AE29">
            <v>36</v>
          </cell>
          <cell r="AF29">
            <v>12</v>
          </cell>
          <cell r="AG29">
            <v>2.052</v>
          </cell>
          <cell r="AH29">
            <v>35</v>
          </cell>
          <cell r="AI29">
            <v>14</v>
          </cell>
          <cell r="AJ29">
            <v>1.629</v>
          </cell>
        </row>
        <row r="30">
          <cell r="T30">
            <v>23</v>
          </cell>
          <cell r="U30">
            <v>750</v>
          </cell>
          <cell r="V30">
            <v>19</v>
          </cell>
          <cell r="W30">
            <v>24</v>
          </cell>
          <cell r="X30">
            <v>0.51100000000000001</v>
          </cell>
          <cell r="AE30">
            <v>25</v>
          </cell>
          <cell r="AF30">
            <v>10</v>
          </cell>
          <cell r="AG30">
            <v>2.5880000000000001</v>
          </cell>
          <cell r="AH30">
            <v>24</v>
          </cell>
          <cell r="AI30">
            <v>12</v>
          </cell>
          <cell r="AJ30">
            <v>2.052</v>
          </cell>
        </row>
        <row r="31">
          <cell r="T31">
            <v>24</v>
          </cell>
          <cell r="U31">
            <v>800</v>
          </cell>
          <cell r="V31">
            <v>20</v>
          </cell>
          <cell r="W31">
            <v>24</v>
          </cell>
          <cell r="X31">
            <v>0.51100000000000001</v>
          </cell>
          <cell r="AE31">
            <v>26</v>
          </cell>
          <cell r="AF31">
            <v>10</v>
          </cell>
          <cell r="AG31">
            <v>2.5880000000000001</v>
          </cell>
          <cell r="AH31">
            <v>26</v>
          </cell>
          <cell r="AI31">
            <v>12</v>
          </cell>
          <cell r="AJ31">
            <v>2.052</v>
          </cell>
        </row>
        <row r="32">
          <cell r="T32">
            <v>25</v>
          </cell>
          <cell r="U32">
            <v>900</v>
          </cell>
          <cell r="V32">
            <v>21</v>
          </cell>
          <cell r="W32">
            <v>24</v>
          </cell>
          <cell r="X32">
            <v>0.51100000000000001</v>
          </cell>
          <cell r="AE32">
            <v>29</v>
          </cell>
          <cell r="AF32">
            <v>10</v>
          </cell>
          <cell r="AG32">
            <v>2.5880000000000001</v>
          </cell>
          <cell r="AH32">
            <v>29</v>
          </cell>
          <cell r="AI32">
            <v>12</v>
          </cell>
          <cell r="AJ32">
            <v>2.052</v>
          </cell>
        </row>
        <row r="33">
          <cell r="T33">
            <v>26</v>
          </cell>
          <cell r="U33">
            <v>1000</v>
          </cell>
          <cell r="V33">
            <v>21</v>
          </cell>
          <cell r="W33">
            <v>24</v>
          </cell>
          <cell r="X33">
            <v>0.51100000000000001</v>
          </cell>
          <cell r="AE33">
            <v>32</v>
          </cell>
          <cell r="AF33">
            <v>10</v>
          </cell>
          <cell r="AG33">
            <v>2.5880000000000001</v>
          </cell>
          <cell r="AH33">
            <v>31</v>
          </cell>
          <cell r="AI33">
            <v>12</v>
          </cell>
          <cell r="AJ33">
            <v>2.052</v>
          </cell>
        </row>
      </sheetData>
      <sheetData sheetId="12" refreshError="1">
        <row r="8">
          <cell r="I8" t="str">
            <v/>
          </cell>
        </row>
        <row r="22">
          <cell r="E22">
            <v>60</v>
          </cell>
        </row>
        <row r="25">
          <cell r="C25">
            <v>2</v>
          </cell>
          <cell r="P25">
            <v>1</v>
          </cell>
        </row>
        <row r="26">
          <cell r="N26">
            <v>1.1299999999999999</v>
          </cell>
        </row>
        <row r="27">
          <cell r="N27">
            <v>1.18</v>
          </cell>
        </row>
        <row r="29">
          <cell r="D29">
            <v>2.7050000000000001</v>
          </cell>
          <cell r="G29">
            <v>28.172000000000001</v>
          </cell>
        </row>
        <row r="35">
          <cell r="O35">
            <v>0.92</v>
          </cell>
          <cell r="P35">
            <v>2.2999999999999998</v>
          </cell>
        </row>
        <row r="36">
          <cell r="S36" t="str">
            <v>-</v>
          </cell>
        </row>
        <row r="37">
          <cell r="V37">
            <v>1</v>
          </cell>
        </row>
        <row r="40">
          <cell r="H40">
            <v>7</v>
          </cell>
        </row>
        <row r="47">
          <cell r="AA47">
            <v>0</v>
          </cell>
        </row>
        <row r="51">
          <cell r="D51">
            <v>7</v>
          </cell>
          <cell r="E51">
            <v>0.72599999999999998</v>
          </cell>
        </row>
        <row r="52">
          <cell r="D52">
            <v>19</v>
          </cell>
          <cell r="E52">
            <v>0.75800000000000001</v>
          </cell>
        </row>
        <row r="53">
          <cell r="D53">
            <v>37</v>
          </cell>
          <cell r="E53">
            <v>0.76800000000000002</v>
          </cell>
        </row>
        <row r="54">
          <cell r="D54">
            <v>61</v>
          </cell>
          <cell r="E54">
            <v>0.77200000000000002</v>
          </cell>
        </row>
      </sheetData>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V"/>
      <sheetName val="M5.35"/>
      <sheetName val="M46.69"/>
      <sheetName val="M6.30 mm2"/>
      <sheetName val="TPR5.35"/>
      <sheetName val="TLX5.35"/>
      <sheetName val="M5.35NC"/>
      <sheetName val="TK5.46"/>
      <sheetName val="CG"/>
      <sheetName val="Esp_AWG"/>
      <sheetName val="Dibujos"/>
      <sheetName val="T_Cu_ASTM"/>
      <sheetName val="D_AWG"/>
      <sheetName val="T_5_69"/>
      <sheetName val="T_XLPE-TK_acsr"/>
      <sheetName val="T_XLPE-TK_Cu"/>
      <sheetName val="D_mm2"/>
      <sheetName val="T_mm2"/>
      <sheetName val="Hoja1"/>
      <sheetName val="T_mm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8">
          <cell r="T8">
            <v>1</v>
          </cell>
          <cell r="U8">
            <v>8</v>
          </cell>
          <cell r="V8" t="e">
            <v>#VALUE!</v>
          </cell>
          <cell r="W8">
            <v>24</v>
          </cell>
          <cell r="X8">
            <v>0.51100000000000001</v>
          </cell>
          <cell r="Y8">
            <v>6</v>
          </cell>
          <cell r="Z8">
            <v>16</v>
          </cell>
          <cell r="AA8">
            <v>1.2909999999999999</v>
          </cell>
          <cell r="AE8">
            <v>6</v>
          </cell>
          <cell r="AF8">
            <v>16</v>
          </cell>
          <cell r="AG8">
            <v>1.2909999999999999</v>
          </cell>
          <cell r="AH8">
            <v>6</v>
          </cell>
          <cell r="AI8">
            <v>16</v>
          </cell>
          <cell r="AJ8">
            <v>1.2909999999999999</v>
          </cell>
        </row>
        <row r="9">
          <cell r="T9">
            <v>2</v>
          </cell>
          <cell r="U9">
            <v>7</v>
          </cell>
          <cell r="V9" t="e">
            <v>#VALUE!</v>
          </cell>
          <cell r="W9">
            <v>24</v>
          </cell>
          <cell r="X9">
            <v>0.51100000000000001</v>
          </cell>
          <cell r="Y9">
            <v>8</v>
          </cell>
          <cell r="Z9">
            <v>16</v>
          </cell>
          <cell r="AA9">
            <v>1.2909999999999999</v>
          </cell>
          <cell r="AE9">
            <v>6</v>
          </cell>
          <cell r="AF9">
            <v>16</v>
          </cell>
          <cell r="AG9">
            <v>1.2909999999999999</v>
          </cell>
          <cell r="AH9">
            <v>6</v>
          </cell>
          <cell r="AI9">
            <v>16</v>
          </cell>
          <cell r="AJ9">
            <v>1.2909999999999999</v>
          </cell>
        </row>
        <row r="10">
          <cell r="T10">
            <v>3</v>
          </cell>
          <cell r="U10">
            <v>6</v>
          </cell>
          <cell r="V10" t="e">
            <v>#VALUE!</v>
          </cell>
          <cell r="W10">
            <v>24</v>
          </cell>
          <cell r="X10">
            <v>0.51100000000000001</v>
          </cell>
          <cell r="Y10">
            <v>10</v>
          </cell>
          <cell r="Z10">
            <v>16</v>
          </cell>
          <cell r="AA10">
            <v>1.2909999999999999</v>
          </cell>
          <cell r="AE10">
            <v>6</v>
          </cell>
          <cell r="AF10">
            <v>16</v>
          </cell>
          <cell r="AG10">
            <v>1.2909999999999999</v>
          </cell>
          <cell r="AH10">
            <v>6</v>
          </cell>
          <cell r="AI10">
            <v>16</v>
          </cell>
          <cell r="AJ10">
            <v>1.2909999999999999</v>
          </cell>
        </row>
        <row r="11">
          <cell r="T11">
            <v>4</v>
          </cell>
          <cell r="U11">
            <v>5</v>
          </cell>
          <cell r="V11" t="e">
            <v>#VALUE!</v>
          </cell>
          <cell r="W11">
            <v>24</v>
          </cell>
          <cell r="X11">
            <v>0.51100000000000001</v>
          </cell>
          <cell r="Y11">
            <v>13</v>
          </cell>
          <cell r="Z11">
            <v>16</v>
          </cell>
          <cell r="AA11">
            <v>1.2909999999999999</v>
          </cell>
          <cell r="AE11">
            <v>6</v>
          </cell>
          <cell r="AF11">
            <v>16</v>
          </cell>
          <cell r="AG11">
            <v>1.2909999999999999</v>
          </cell>
          <cell r="AH11">
            <v>6</v>
          </cell>
          <cell r="AI11">
            <v>16</v>
          </cell>
          <cell r="AJ11">
            <v>1.2909999999999999</v>
          </cell>
        </row>
        <row r="12">
          <cell r="T12">
            <v>5</v>
          </cell>
          <cell r="U12">
            <v>4</v>
          </cell>
          <cell r="V12" t="e">
            <v>#VALUE!</v>
          </cell>
          <cell r="W12">
            <v>24</v>
          </cell>
          <cell r="X12">
            <v>0.51100000000000001</v>
          </cell>
          <cell r="Y12">
            <v>16</v>
          </cell>
          <cell r="Z12">
            <v>16</v>
          </cell>
          <cell r="AA12">
            <v>1.2909999999999999</v>
          </cell>
          <cell r="AB12">
            <v>10</v>
          </cell>
          <cell r="AC12">
            <v>16</v>
          </cell>
          <cell r="AD12">
            <v>1.2909999999999999</v>
          </cell>
          <cell r="AE12">
            <v>6</v>
          </cell>
          <cell r="AF12">
            <v>16</v>
          </cell>
          <cell r="AG12">
            <v>1.2909999999999999</v>
          </cell>
          <cell r="AH12">
            <v>6</v>
          </cell>
          <cell r="AI12">
            <v>16</v>
          </cell>
          <cell r="AJ12">
            <v>1.2909999999999999</v>
          </cell>
        </row>
        <row r="13">
          <cell r="T13">
            <v>6</v>
          </cell>
          <cell r="U13">
            <v>3</v>
          </cell>
          <cell r="V13" t="e">
            <v>#VALUE!</v>
          </cell>
          <cell r="W13">
            <v>24</v>
          </cell>
          <cell r="X13">
            <v>0.51100000000000001</v>
          </cell>
          <cell r="Y13">
            <v>20</v>
          </cell>
          <cell r="Z13">
            <v>16</v>
          </cell>
          <cell r="AA13">
            <v>1.2909999999999999</v>
          </cell>
          <cell r="AB13">
            <v>13</v>
          </cell>
          <cell r="AC13">
            <v>16</v>
          </cell>
          <cell r="AD13">
            <v>1.2909999999999999</v>
          </cell>
          <cell r="AE13">
            <v>7</v>
          </cell>
          <cell r="AF13">
            <v>16</v>
          </cell>
          <cell r="AG13">
            <v>1.2909999999999999</v>
          </cell>
          <cell r="AH13">
            <v>6</v>
          </cell>
          <cell r="AI13">
            <v>16</v>
          </cell>
          <cell r="AJ13">
            <v>1.2909999999999999</v>
          </cell>
        </row>
        <row r="14">
          <cell r="T14">
            <v>7</v>
          </cell>
          <cell r="U14">
            <v>2</v>
          </cell>
          <cell r="V14">
            <v>11</v>
          </cell>
          <cell r="W14">
            <v>24</v>
          </cell>
          <cell r="X14">
            <v>0.51100000000000001</v>
          </cell>
          <cell r="Y14">
            <v>26</v>
          </cell>
          <cell r="Z14">
            <v>16</v>
          </cell>
          <cell r="AA14">
            <v>1.2909999999999999</v>
          </cell>
          <cell r="AB14">
            <v>16</v>
          </cell>
          <cell r="AC14">
            <v>16</v>
          </cell>
          <cell r="AD14">
            <v>1.2909999999999999</v>
          </cell>
          <cell r="AE14">
            <v>9</v>
          </cell>
          <cell r="AF14">
            <v>16</v>
          </cell>
          <cell r="AG14">
            <v>1.2909999999999999</v>
          </cell>
          <cell r="AH14">
            <v>6</v>
          </cell>
          <cell r="AI14">
            <v>16</v>
          </cell>
          <cell r="AJ14">
            <v>1.2909999999999999</v>
          </cell>
        </row>
        <row r="15">
          <cell r="T15">
            <v>8</v>
          </cell>
          <cell r="U15">
            <v>1</v>
          </cell>
          <cell r="V15">
            <v>11</v>
          </cell>
          <cell r="W15">
            <v>24</v>
          </cell>
          <cell r="X15">
            <v>0.51100000000000001</v>
          </cell>
          <cell r="Y15">
            <v>20</v>
          </cell>
          <cell r="Z15">
            <v>14</v>
          </cell>
          <cell r="AA15">
            <v>1.629</v>
          </cell>
          <cell r="AB15">
            <v>20</v>
          </cell>
          <cell r="AC15">
            <v>16</v>
          </cell>
          <cell r="AD15">
            <v>1.2909999999999999</v>
          </cell>
          <cell r="AE15">
            <v>11</v>
          </cell>
          <cell r="AF15">
            <v>16</v>
          </cell>
          <cell r="AG15">
            <v>1.2909999999999999</v>
          </cell>
          <cell r="AH15">
            <v>7</v>
          </cell>
          <cell r="AI15">
            <v>16</v>
          </cell>
          <cell r="AJ15">
            <v>1.2909999999999999</v>
          </cell>
        </row>
        <row r="16">
          <cell r="T16">
            <v>9</v>
          </cell>
          <cell r="U16" t="str">
            <v>1/0</v>
          </cell>
          <cell r="V16">
            <v>12</v>
          </cell>
          <cell r="W16">
            <v>24</v>
          </cell>
          <cell r="X16">
            <v>0.51100000000000001</v>
          </cell>
          <cell r="Y16">
            <v>25</v>
          </cell>
          <cell r="Z16">
            <v>14</v>
          </cell>
          <cell r="AA16">
            <v>1.629</v>
          </cell>
          <cell r="AB16">
            <v>26</v>
          </cell>
          <cell r="AC16">
            <v>16</v>
          </cell>
          <cell r="AD16">
            <v>1.2909999999999999</v>
          </cell>
          <cell r="AE16">
            <v>14</v>
          </cell>
          <cell r="AF16">
            <v>16</v>
          </cell>
          <cell r="AG16">
            <v>1.2909999999999999</v>
          </cell>
          <cell r="AH16">
            <v>9</v>
          </cell>
          <cell r="AI16">
            <v>16</v>
          </cell>
          <cell r="AJ16">
            <v>1.2909999999999999</v>
          </cell>
        </row>
        <row r="17">
          <cell r="T17">
            <v>10</v>
          </cell>
          <cell r="U17" t="str">
            <v>2/0</v>
          </cell>
          <cell r="V17">
            <v>12</v>
          </cell>
          <cell r="W17">
            <v>24</v>
          </cell>
          <cell r="X17">
            <v>0.51100000000000001</v>
          </cell>
          <cell r="Y17">
            <v>32</v>
          </cell>
          <cell r="Z17">
            <v>14</v>
          </cell>
          <cell r="AA17">
            <v>1.629</v>
          </cell>
          <cell r="AB17">
            <v>20</v>
          </cell>
          <cell r="AC17">
            <v>14</v>
          </cell>
          <cell r="AD17">
            <v>1.629</v>
          </cell>
          <cell r="AE17">
            <v>18</v>
          </cell>
          <cell r="AF17">
            <v>16</v>
          </cell>
          <cell r="AG17">
            <v>1.2909999999999999</v>
          </cell>
          <cell r="AH17">
            <v>11</v>
          </cell>
          <cell r="AI17">
            <v>16</v>
          </cell>
          <cell r="AJ17">
            <v>1.2909999999999999</v>
          </cell>
        </row>
        <row r="18">
          <cell r="T18">
            <v>11</v>
          </cell>
          <cell r="U18" t="str">
            <v>3/0</v>
          </cell>
          <cell r="V18">
            <v>13</v>
          </cell>
          <cell r="W18">
            <v>24</v>
          </cell>
          <cell r="X18">
            <v>0.51100000000000001</v>
          </cell>
          <cell r="Y18">
            <v>25</v>
          </cell>
          <cell r="Z18">
            <v>12</v>
          </cell>
          <cell r="AA18">
            <v>2.052</v>
          </cell>
          <cell r="AB18">
            <v>25</v>
          </cell>
          <cell r="AC18">
            <v>14</v>
          </cell>
          <cell r="AD18">
            <v>1.629</v>
          </cell>
          <cell r="AE18">
            <v>22</v>
          </cell>
          <cell r="AF18">
            <v>16</v>
          </cell>
          <cell r="AG18">
            <v>1.2909999999999999</v>
          </cell>
          <cell r="AH18">
            <v>14</v>
          </cell>
          <cell r="AI18">
            <v>16</v>
          </cell>
          <cell r="AJ18">
            <v>1.2909999999999999</v>
          </cell>
        </row>
        <row r="19">
          <cell r="T19">
            <v>12</v>
          </cell>
          <cell r="U19" t="str">
            <v>4/0</v>
          </cell>
          <cell r="V19">
            <v>14</v>
          </cell>
          <cell r="W19">
            <v>24</v>
          </cell>
          <cell r="X19">
            <v>0.51100000000000001</v>
          </cell>
          <cell r="Y19">
            <v>32</v>
          </cell>
          <cell r="Z19">
            <v>12</v>
          </cell>
          <cell r="AA19">
            <v>2.052</v>
          </cell>
          <cell r="AB19">
            <v>32</v>
          </cell>
          <cell r="AC19">
            <v>14</v>
          </cell>
          <cell r="AD19">
            <v>1.629</v>
          </cell>
          <cell r="AE19">
            <v>28</v>
          </cell>
          <cell r="AF19">
            <v>16</v>
          </cell>
          <cell r="AG19">
            <v>1.2909999999999999</v>
          </cell>
          <cell r="AH19">
            <v>17</v>
          </cell>
          <cell r="AI19">
            <v>16</v>
          </cell>
          <cell r="AJ19">
            <v>1.2909999999999999</v>
          </cell>
        </row>
        <row r="20">
          <cell r="T20">
            <v>13</v>
          </cell>
          <cell r="U20">
            <v>250</v>
          </cell>
          <cell r="V20">
            <v>14</v>
          </cell>
          <cell r="W20">
            <v>24</v>
          </cell>
          <cell r="X20">
            <v>0.51100000000000001</v>
          </cell>
          <cell r="Y20">
            <v>38</v>
          </cell>
          <cell r="Z20">
            <v>12</v>
          </cell>
          <cell r="AA20">
            <v>2.052</v>
          </cell>
          <cell r="AB20">
            <v>25</v>
          </cell>
          <cell r="AC20">
            <v>12</v>
          </cell>
          <cell r="AD20">
            <v>2.052</v>
          </cell>
          <cell r="AE20">
            <v>21</v>
          </cell>
          <cell r="AF20">
            <v>14</v>
          </cell>
          <cell r="AG20">
            <v>1.629</v>
          </cell>
          <cell r="AH20">
            <v>20</v>
          </cell>
          <cell r="AI20">
            <v>16</v>
          </cell>
          <cell r="AJ20">
            <v>1.2909999999999999</v>
          </cell>
        </row>
        <row r="21">
          <cell r="T21">
            <v>14</v>
          </cell>
          <cell r="U21">
            <v>300</v>
          </cell>
          <cell r="V21">
            <v>15</v>
          </cell>
          <cell r="W21">
            <v>24</v>
          </cell>
          <cell r="X21">
            <v>0.51100000000000001</v>
          </cell>
          <cell r="Y21">
            <v>28</v>
          </cell>
          <cell r="Z21">
            <v>10</v>
          </cell>
          <cell r="AA21">
            <v>2.5880000000000001</v>
          </cell>
          <cell r="AB21">
            <v>29</v>
          </cell>
          <cell r="AC21">
            <v>12</v>
          </cell>
          <cell r="AD21">
            <v>2.052</v>
          </cell>
          <cell r="AE21">
            <v>25</v>
          </cell>
          <cell r="AF21">
            <v>14</v>
          </cell>
          <cell r="AG21">
            <v>1.629</v>
          </cell>
          <cell r="AH21">
            <v>24</v>
          </cell>
          <cell r="AI21">
            <v>16</v>
          </cell>
          <cell r="AJ21">
            <v>1.2909999999999999</v>
          </cell>
        </row>
        <row r="22">
          <cell r="T22">
            <v>15</v>
          </cell>
          <cell r="U22">
            <v>350</v>
          </cell>
          <cell r="V22">
            <v>16</v>
          </cell>
          <cell r="W22">
            <v>24</v>
          </cell>
          <cell r="X22">
            <v>0.51100000000000001</v>
          </cell>
          <cell r="Y22">
            <v>33</v>
          </cell>
          <cell r="Z22">
            <v>10</v>
          </cell>
          <cell r="AA22">
            <v>2.5880000000000001</v>
          </cell>
          <cell r="AB22">
            <v>32</v>
          </cell>
          <cell r="AC22">
            <v>12</v>
          </cell>
          <cell r="AD22">
            <v>2.052</v>
          </cell>
          <cell r="AE22">
            <v>29</v>
          </cell>
          <cell r="AF22">
            <v>14</v>
          </cell>
          <cell r="AG22">
            <v>1.629</v>
          </cell>
          <cell r="AH22">
            <v>28</v>
          </cell>
          <cell r="AI22">
            <v>16</v>
          </cell>
          <cell r="AJ22">
            <v>1.2909999999999999</v>
          </cell>
        </row>
        <row r="23">
          <cell r="T23">
            <v>16</v>
          </cell>
          <cell r="U23">
            <v>400</v>
          </cell>
          <cell r="V23">
            <v>16</v>
          </cell>
          <cell r="W23">
            <v>24</v>
          </cell>
          <cell r="X23">
            <v>0.51100000000000001</v>
          </cell>
          <cell r="Y23">
            <v>38</v>
          </cell>
          <cell r="Z23">
            <v>10</v>
          </cell>
          <cell r="AA23">
            <v>2.5880000000000001</v>
          </cell>
          <cell r="AE23">
            <v>33</v>
          </cell>
          <cell r="AF23">
            <v>14</v>
          </cell>
          <cell r="AG23">
            <v>1.629</v>
          </cell>
          <cell r="AH23">
            <v>32</v>
          </cell>
          <cell r="AI23">
            <v>16</v>
          </cell>
          <cell r="AJ23">
            <v>1.2909999999999999</v>
          </cell>
        </row>
        <row r="24">
          <cell r="T24">
            <v>17</v>
          </cell>
          <cell r="U24">
            <v>450</v>
          </cell>
          <cell r="V24">
            <v>17</v>
          </cell>
          <cell r="W24">
            <v>24</v>
          </cell>
          <cell r="X24">
            <v>0.51100000000000001</v>
          </cell>
          <cell r="Y24">
            <v>34</v>
          </cell>
          <cell r="Z24">
            <v>9</v>
          </cell>
          <cell r="AA24">
            <v>2.9060000000000001</v>
          </cell>
          <cell r="AE24">
            <v>37</v>
          </cell>
          <cell r="AF24">
            <v>14</v>
          </cell>
          <cell r="AG24">
            <v>1.629</v>
          </cell>
          <cell r="AH24">
            <v>36</v>
          </cell>
          <cell r="AI24">
            <v>16</v>
          </cell>
          <cell r="AJ24">
            <v>1.2909999999999999</v>
          </cell>
        </row>
        <row r="25">
          <cell r="T25">
            <v>18</v>
          </cell>
          <cell r="U25">
            <v>500</v>
          </cell>
          <cell r="V25">
            <v>17</v>
          </cell>
          <cell r="W25">
            <v>24</v>
          </cell>
          <cell r="X25">
            <v>0.51100000000000001</v>
          </cell>
          <cell r="Y25">
            <v>38</v>
          </cell>
          <cell r="Z25">
            <v>9</v>
          </cell>
          <cell r="AA25">
            <v>2.9060000000000001</v>
          </cell>
          <cell r="AE25">
            <v>26</v>
          </cell>
          <cell r="AF25">
            <v>12</v>
          </cell>
          <cell r="AG25">
            <v>2.052</v>
          </cell>
          <cell r="AH25">
            <v>25</v>
          </cell>
          <cell r="AI25">
            <v>14</v>
          </cell>
          <cell r="AJ25">
            <v>1.629</v>
          </cell>
        </row>
        <row r="26">
          <cell r="T26">
            <v>19</v>
          </cell>
          <cell r="U26">
            <v>550</v>
          </cell>
          <cell r="V26">
            <v>18</v>
          </cell>
          <cell r="W26">
            <v>24</v>
          </cell>
          <cell r="X26">
            <v>0.51100000000000001</v>
          </cell>
          <cell r="AE26">
            <v>29</v>
          </cell>
          <cell r="AF26">
            <v>12</v>
          </cell>
          <cell r="AG26">
            <v>2.052</v>
          </cell>
          <cell r="AH26">
            <v>28</v>
          </cell>
          <cell r="AI26">
            <v>14</v>
          </cell>
          <cell r="AJ26">
            <v>1.629</v>
          </cell>
        </row>
        <row r="27">
          <cell r="T27">
            <v>20</v>
          </cell>
          <cell r="U27">
            <v>600</v>
          </cell>
          <cell r="V27">
            <v>18</v>
          </cell>
          <cell r="W27">
            <v>24</v>
          </cell>
          <cell r="X27">
            <v>0.51100000000000001</v>
          </cell>
          <cell r="AE27">
            <v>31</v>
          </cell>
          <cell r="AF27">
            <v>12</v>
          </cell>
          <cell r="AG27">
            <v>2.052</v>
          </cell>
          <cell r="AH27">
            <v>30</v>
          </cell>
          <cell r="AI27">
            <v>14</v>
          </cell>
          <cell r="AJ27">
            <v>1.629</v>
          </cell>
        </row>
        <row r="28">
          <cell r="T28">
            <v>21</v>
          </cell>
          <cell r="U28">
            <v>650</v>
          </cell>
          <cell r="V28">
            <v>19</v>
          </cell>
          <cell r="W28">
            <v>24</v>
          </cell>
          <cell r="X28">
            <v>0.51100000000000001</v>
          </cell>
          <cell r="AE28">
            <v>34</v>
          </cell>
          <cell r="AF28">
            <v>12</v>
          </cell>
          <cell r="AG28">
            <v>2.052</v>
          </cell>
          <cell r="AH28">
            <v>33</v>
          </cell>
          <cell r="AI28">
            <v>14</v>
          </cell>
          <cell r="AJ28">
            <v>1.629</v>
          </cell>
        </row>
        <row r="29">
          <cell r="T29">
            <v>22</v>
          </cell>
          <cell r="U29">
            <v>700</v>
          </cell>
          <cell r="V29">
            <v>19</v>
          </cell>
          <cell r="W29">
            <v>24</v>
          </cell>
          <cell r="X29">
            <v>0.51100000000000001</v>
          </cell>
          <cell r="AE29">
            <v>36</v>
          </cell>
          <cell r="AF29">
            <v>12</v>
          </cell>
          <cell r="AG29">
            <v>2.052</v>
          </cell>
          <cell r="AH29">
            <v>35</v>
          </cell>
          <cell r="AI29">
            <v>14</v>
          </cell>
          <cell r="AJ29">
            <v>1.629</v>
          </cell>
        </row>
        <row r="30">
          <cell r="T30">
            <v>23</v>
          </cell>
          <cell r="U30">
            <v>750</v>
          </cell>
          <cell r="V30">
            <v>19</v>
          </cell>
          <cell r="W30">
            <v>24</v>
          </cell>
          <cell r="X30">
            <v>0.51100000000000001</v>
          </cell>
          <cell r="AE30">
            <v>25</v>
          </cell>
          <cell r="AF30">
            <v>10</v>
          </cell>
          <cell r="AG30">
            <v>2.5880000000000001</v>
          </cell>
          <cell r="AH30">
            <v>24</v>
          </cell>
          <cell r="AI30">
            <v>12</v>
          </cell>
          <cell r="AJ30">
            <v>2.052</v>
          </cell>
        </row>
        <row r="31">
          <cell r="T31">
            <v>24</v>
          </cell>
          <cell r="U31">
            <v>800</v>
          </cell>
          <cell r="V31">
            <v>20</v>
          </cell>
          <cell r="W31">
            <v>24</v>
          </cell>
          <cell r="X31">
            <v>0.51100000000000001</v>
          </cell>
          <cell r="AE31">
            <v>26</v>
          </cell>
          <cell r="AF31">
            <v>10</v>
          </cell>
          <cell r="AG31">
            <v>2.5880000000000001</v>
          </cell>
          <cell r="AH31">
            <v>26</v>
          </cell>
          <cell r="AI31">
            <v>12</v>
          </cell>
          <cell r="AJ31">
            <v>2.052</v>
          </cell>
        </row>
        <row r="32">
          <cell r="T32">
            <v>25</v>
          </cell>
          <cell r="U32">
            <v>900</v>
          </cell>
          <cell r="V32">
            <v>21</v>
          </cell>
          <cell r="W32">
            <v>24</v>
          </cell>
          <cell r="X32">
            <v>0.51100000000000001</v>
          </cell>
          <cell r="AE32">
            <v>29</v>
          </cell>
          <cell r="AF32">
            <v>10</v>
          </cell>
          <cell r="AG32">
            <v>2.5880000000000001</v>
          </cell>
          <cell r="AH32">
            <v>29</v>
          </cell>
          <cell r="AI32">
            <v>12</v>
          </cell>
          <cell r="AJ32">
            <v>2.052</v>
          </cell>
        </row>
        <row r="33">
          <cell r="T33">
            <v>26</v>
          </cell>
          <cell r="U33">
            <v>1000</v>
          </cell>
          <cell r="V33">
            <v>21</v>
          </cell>
          <cell r="W33">
            <v>24</v>
          </cell>
          <cell r="X33">
            <v>0.51100000000000001</v>
          </cell>
          <cell r="AE33">
            <v>32</v>
          </cell>
          <cell r="AF33">
            <v>10</v>
          </cell>
          <cell r="AG33">
            <v>2.5880000000000001</v>
          </cell>
          <cell r="AH33">
            <v>31</v>
          </cell>
          <cell r="AI33">
            <v>12</v>
          </cell>
          <cell r="AJ33">
            <v>2.052</v>
          </cell>
        </row>
      </sheetData>
      <sheetData sheetId="12" refreshError="1">
        <row r="8">
          <cell r="I8" t="str">
            <v/>
          </cell>
        </row>
        <row r="22">
          <cell r="E22">
            <v>60</v>
          </cell>
        </row>
        <row r="25">
          <cell r="C25">
            <v>2</v>
          </cell>
          <cell r="P25">
            <v>1</v>
          </cell>
        </row>
        <row r="26">
          <cell r="N26">
            <v>1.1299999999999999</v>
          </cell>
        </row>
        <row r="27">
          <cell r="N27">
            <v>1.18</v>
          </cell>
        </row>
        <row r="29">
          <cell r="D29">
            <v>2.7050000000000001</v>
          </cell>
          <cell r="G29">
            <v>28.172000000000001</v>
          </cell>
        </row>
        <row r="35">
          <cell r="O35">
            <v>0.92</v>
          </cell>
          <cell r="P35">
            <v>2.2999999999999998</v>
          </cell>
        </row>
        <row r="36">
          <cell r="S36" t="str">
            <v>-</v>
          </cell>
        </row>
        <row r="37">
          <cell r="V37">
            <v>1</v>
          </cell>
        </row>
        <row r="40">
          <cell r="H40">
            <v>7</v>
          </cell>
        </row>
        <row r="47">
          <cell r="AA47">
            <v>0</v>
          </cell>
        </row>
        <row r="51">
          <cell r="D51">
            <v>7</v>
          </cell>
          <cell r="E51">
            <v>0.72599999999999998</v>
          </cell>
        </row>
        <row r="52">
          <cell r="D52">
            <v>19</v>
          </cell>
          <cell r="E52">
            <v>0.75800000000000001</v>
          </cell>
        </row>
        <row r="53">
          <cell r="D53">
            <v>37</v>
          </cell>
          <cell r="E53">
            <v>0.76800000000000002</v>
          </cell>
        </row>
        <row r="54">
          <cell r="D54">
            <v>61</v>
          </cell>
          <cell r="E54">
            <v>0.77200000000000002</v>
          </cell>
        </row>
      </sheetData>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V"/>
      <sheetName val="M5.35"/>
      <sheetName val="M46.69"/>
      <sheetName val="M6.30 mm2"/>
      <sheetName val="TPR5.35"/>
      <sheetName val="TLX5.35"/>
      <sheetName val="M5.35NC"/>
      <sheetName val="TK5.46"/>
      <sheetName val="CG"/>
      <sheetName val="Esp_AWG"/>
      <sheetName val="Dibujos"/>
      <sheetName val="T_Cu_ASTM"/>
      <sheetName val="D_AWG"/>
      <sheetName val="T_5_69"/>
      <sheetName val="T_XLPE-TK_acsr"/>
      <sheetName val="T_XLPE-TK_Cu"/>
      <sheetName val="D_mm2"/>
      <sheetName val="T_mm2"/>
      <sheetName val="Hoja1"/>
      <sheetName val="T_mm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8">
          <cell r="T8">
            <v>1</v>
          </cell>
          <cell r="U8">
            <v>8</v>
          </cell>
          <cell r="V8" t="e">
            <v>#VALUE!</v>
          </cell>
          <cell r="W8">
            <v>24</v>
          </cell>
          <cell r="X8">
            <v>0.51100000000000001</v>
          </cell>
          <cell r="Y8">
            <v>6</v>
          </cell>
          <cell r="Z8">
            <v>16</v>
          </cell>
          <cell r="AA8">
            <v>1.2909999999999999</v>
          </cell>
          <cell r="AE8">
            <v>6</v>
          </cell>
          <cell r="AF8">
            <v>16</v>
          </cell>
          <cell r="AG8">
            <v>1.2909999999999999</v>
          </cell>
          <cell r="AH8">
            <v>6</v>
          </cell>
          <cell r="AI8">
            <v>16</v>
          </cell>
          <cell r="AJ8">
            <v>1.2909999999999999</v>
          </cell>
        </row>
        <row r="9">
          <cell r="T9">
            <v>2</v>
          </cell>
          <cell r="U9">
            <v>7</v>
          </cell>
          <cell r="V9" t="e">
            <v>#VALUE!</v>
          </cell>
          <cell r="W9">
            <v>24</v>
          </cell>
          <cell r="X9">
            <v>0.51100000000000001</v>
          </cell>
          <cell r="Y9">
            <v>8</v>
          </cell>
          <cell r="Z9">
            <v>16</v>
          </cell>
          <cell r="AA9">
            <v>1.2909999999999999</v>
          </cell>
          <cell r="AE9">
            <v>6</v>
          </cell>
          <cell r="AF9">
            <v>16</v>
          </cell>
          <cell r="AG9">
            <v>1.2909999999999999</v>
          </cell>
          <cell r="AH9">
            <v>6</v>
          </cell>
          <cell r="AI9">
            <v>16</v>
          </cell>
          <cell r="AJ9">
            <v>1.2909999999999999</v>
          </cell>
        </row>
        <row r="10">
          <cell r="T10">
            <v>3</v>
          </cell>
          <cell r="U10">
            <v>6</v>
          </cell>
          <cell r="V10" t="e">
            <v>#VALUE!</v>
          </cell>
          <cell r="W10">
            <v>24</v>
          </cell>
          <cell r="X10">
            <v>0.51100000000000001</v>
          </cell>
          <cell r="Y10">
            <v>10</v>
          </cell>
          <cell r="Z10">
            <v>16</v>
          </cell>
          <cell r="AA10">
            <v>1.2909999999999999</v>
          </cell>
          <cell r="AE10">
            <v>6</v>
          </cell>
          <cell r="AF10">
            <v>16</v>
          </cell>
          <cell r="AG10">
            <v>1.2909999999999999</v>
          </cell>
          <cell r="AH10">
            <v>6</v>
          </cell>
          <cell r="AI10">
            <v>16</v>
          </cell>
          <cell r="AJ10">
            <v>1.2909999999999999</v>
          </cell>
        </row>
        <row r="11">
          <cell r="T11">
            <v>4</v>
          </cell>
          <cell r="U11">
            <v>5</v>
          </cell>
          <cell r="V11" t="e">
            <v>#VALUE!</v>
          </cell>
          <cell r="W11">
            <v>24</v>
          </cell>
          <cell r="X11">
            <v>0.51100000000000001</v>
          </cell>
          <cell r="Y11">
            <v>13</v>
          </cell>
          <cell r="Z11">
            <v>16</v>
          </cell>
          <cell r="AA11">
            <v>1.2909999999999999</v>
          </cell>
          <cell r="AE11">
            <v>6</v>
          </cell>
          <cell r="AF11">
            <v>16</v>
          </cell>
          <cell r="AG11">
            <v>1.2909999999999999</v>
          </cell>
          <cell r="AH11">
            <v>6</v>
          </cell>
          <cell r="AI11">
            <v>16</v>
          </cell>
          <cell r="AJ11">
            <v>1.2909999999999999</v>
          </cell>
        </row>
        <row r="12">
          <cell r="T12">
            <v>5</v>
          </cell>
          <cell r="U12">
            <v>4</v>
          </cell>
          <cell r="V12" t="e">
            <v>#VALUE!</v>
          </cell>
          <cell r="W12">
            <v>24</v>
          </cell>
          <cell r="X12">
            <v>0.51100000000000001</v>
          </cell>
          <cell r="Y12">
            <v>16</v>
          </cell>
          <cell r="Z12">
            <v>16</v>
          </cell>
          <cell r="AA12">
            <v>1.2909999999999999</v>
          </cell>
          <cell r="AB12">
            <v>10</v>
          </cell>
          <cell r="AC12">
            <v>16</v>
          </cell>
          <cell r="AD12">
            <v>1.2909999999999999</v>
          </cell>
          <cell r="AE12">
            <v>6</v>
          </cell>
          <cell r="AF12">
            <v>16</v>
          </cell>
          <cell r="AG12">
            <v>1.2909999999999999</v>
          </cell>
          <cell r="AH12">
            <v>6</v>
          </cell>
          <cell r="AI12">
            <v>16</v>
          </cell>
          <cell r="AJ12">
            <v>1.2909999999999999</v>
          </cell>
        </row>
        <row r="13">
          <cell r="T13">
            <v>6</v>
          </cell>
          <cell r="U13">
            <v>3</v>
          </cell>
          <cell r="V13" t="e">
            <v>#VALUE!</v>
          </cell>
          <cell r="W13">
            <v>24</v>
          </cell>
          <cell r="X13">
            <v>0.51100000000000001</v>
          </cell>
          <cell r="Y13">
            <v>20</v>
          </cell>
          <cell r="Z13">
            <v>16</v>
          </cell>
          <cell r="AA13">
            <v>1.2909999999999999</v>
          </cell>
          <cell r="AB13">
            <v>13</v>
          </cell>
          <cell r="AC13">
            <v>16</v>
          </cell>
          <cell r="AD13">
            <v>1.2909999999999999</v>
          </cell>
          <cell r="AE13">
            <v>7</v>
          </cell>
          <cell r="AF13">
            <v>16</v>
          </cell>
          <cell r="AG13">
            <v>1.2909999999999999</v>
          </cell>
          <cell r="AH13">
            <v>6</v>
          </cell>
          <cell r="AI13">
            <v>16</v>
          </cell>
          <cell r="AJ13">
            <v>1.2909999999999999</v>
          </cell>
        </row>
        <row r="14">
          <cell r="T14">
            <v>7</v>
          </cell>
          <cell r="U14">
            <v>2</v>
          </cell>
          <cell r="V14">
            <v>11</v>
          </cell>
          <cell r="W14">
            <v>24</v>
          </cell>
          <cell r="X14">
            <v>0.51100000000000001</v>
          </cell>
          <cell r="Y14">
            <v>26</v>
          </cell>
          <cell r="Z14">
            <v>16</v>
          </cell>
          <cell r="AA14">
            <v>1.2909999999999999</v>
          </cell>
          <cell r="AB14">
            <v>16</v>
          </cell>
          <cell r="AC14">
            <v>16</v>
          </cell>
          <cell r="AD14">
            <v>1.2909999999999999</v>
          </cell>
          <cell r="AE14">
            <v>9</v>
          </cell>
          <cell r="AF14">
            <v>16</v>
          </cell>
          <cell r="AG14">
            <v>1.2909999999999999</v>
          </cell>
          <cell r="AH14">
            <v>6</v>
          </cell>
          <cell r="AI14">
            <v>16</v>
          </cell>
          <cell r="AJ14">
            <v>1.2909999999999999</v>
          </cell>
        </row>
        <row r="15">
          <cell r="T15">
            <v>8</v>
          </cell>
          <cell r="U15">
            <v>1</v>
          </cell>
          <cell r="V15">
            <v>11</v>
          </cell>
          <cell r="W15">
            <v>24</v>
          </cell>
          <cell r="X15">
            <v>0.51100000000000001</v>
          </cell>
          <cell r="Y15">
            <v>20</v>
          </cell>
          <cell r="Z15">
            <v>14</v>
          </cell>
          <cell r="AA15">
            <v>1.629</v>
          </cell>
          <cell r="AB15">
            <v>20</v>
          </cell>
          <cell r="AC15">
            <v>16</v>
          </cell>
          <cell r="AD15">
            <v>1.2909999999999999</v>
          </cell>
          <cell r="AE15">
            <v>11</v>
          </cell>
          <cell r="AF15">
            <v>16</v>
          </cell>
          <cell r="AG15">
            <v>1.2909999999999999</v>
          </cell>
          <cell r="AH15">
            <v>7</v>
          </cell>
          <cell r="AI15">
            <v>16</v>
          </cell>
          <cell r="AJ15">
            <v>1.2909999999999999</v>
          </cell>
        </row>
        <row r="16">
          <cell r="T16">
            <v>9</v>
          </cell>
          <cell r="U16" t="str">
            <v>1/0</v>
          </cell>
          <cell r="V16">
            <v>12</v>
          </cell>
          <cell r="W16">
            <v>24</v>
          </cell>
          <cell r="X16">
            <v>0.51100000000000001</v>
          </cell>
          <cell r="Y16">
            <v>25</v>
          </cell>
          <cell r="Z16">
            <v>14</v>
          </cell>
          <cell r="AA16">
            <v>1.629</v>
          </cell>
          <cell r="AB16">
            <v>26</v>
          </cell>
          <cell r="AC16">
            <v>16</v>
          </cell>
          <cell r="AD16">
            <v>1.2909999999999999</v>
          </cell>
          <cell r="AE16">
            <v>14</v>
          </cell>
          <cell r="AF16">
            <v>16</v>
          </cell>
          <cell r="AG16">
            <v>1.2909999999999999</v>
          </cell>
          <cell r="AH16">
            <v>9</v>
          </cell>
          <cell r="AI16">
            <v>16</v>
          </cell>
          <cell r="AJ16">
            <v>1.2909999999999999</v>
          </cell>
        </row>
        <row r="17">
          <cell r="T17">
            <v>10</v>
          </cell>
          <cell r="U17" t="str">
            <v>2/0</v>
          </cell>
          <cell r="V17">
            <v>12</v>
          </cell>
          <cell r="W17">
            <v>24</v>
          </cell>
          <cell r="X17">
            <v>0.51100000000000001</v>
          </cell>
          <cell r="Y17">
            <v>32</v>
          </cell>
          <cell r="Z17">
            <v>14</v>
          </cell>
          <cell r="AA17">
            <v>1.629</v>
          </cell>
          <cell r="AB17">
            <v>20</v>
          </cell>
          <cell r="AC17">
            <v>14</v>
          </cell>
          <cell r="AD17">
            <v>1.629</v>
          </cell>
          <cell r="AE17">
            <v>18</v>
          </cell>
          <cell r="AF17">
            <v>16</v>
          </cell>
          <cell r="AG17">
            <v>1.2909999999999999</v>
          </cell>
          <cell r="AH17">
            <v>11</v>
          </cell>
          <cell r="AI17">
            <v>16</v>
          </cell>
          <cell r="AJ17">
            <v>1.2909999999999999</v>
          </cell>
        </row>
        <row r="18">
          <cell r="T18">
            <v>11</v>
          </cell>
          <cell r="U18" t="str">
            <v>3/0</v>
          </cell>
          <cell r="V18">
            <v>13</v>
          </cell>
          <cell r="W18">
            <v>24</v>
          </cell>
          <cell r="X18">
            <v>0.51100000000000001</v>
          </cell>
          <cell r="Y18">
            <v>25</v>
          </cell>
          <cell r="Z18">
            <v>12</v>
          </cell>
          <cell r="AA18">
            <v>2.052</v>
          </cell>
          <cell r="AB18">
            <v>25</v>
          </cell>
          <cell r="AC18">
            <v>14</v>
          </cell>
          <cell r="AD18">
            <v>1.629</v>
          </cell>
          <cell r="AE18">
            <v>22</v>
          </cell>
          <cell r="AF18">
            <v>16</v>
          </cell>
          <cell r="AG18">
            <v>1.2909999999999999</v>
          </cell>
          <cell r="AH18">
            <v>14</v>
          </cell>
          <cell r="AI18">
            <v>16</v>
          </cell>
          <cell r="AJ18">
            <v>1.2909999999999999</v>
          </cell>
        </row>
        <row r="19">
          <cell r="T19">
            <v>12</v>
          </cell>
          <cell r="U19" t="str">
            <v>4/0</v>
          </cell>
          <cell r="V19">
            <v>14</v>
          </cell>
          <cell r="W19">
            <v>24</v>
          </cell>
          <cell r="X19">
            <v>0.51100000000000001</v>
          </cell>
          <cell r="Y19">
            <v>32</v>
          </cell>
          <cell r="Z19">
            <v>12</v>
          </cell>
          <cell r="AA19">
            <v>2.052</v>
          </cell>
          <cell r="AB19">
            <v>32</v>
          </cell>
          <cell r="AC19">
            <v>14</v>
          </cell>
          <cell r="AD19">
            <v>1.629</v>
          </cell>
          <cell r="AE19">
            <v>28</v>
          </cell>
          <cell r="AF19">
            <v>16</v>
          </cell>
          <cell r="AG19">
            <v>1.2909999999999999</v>
          </cell>
          <cell r="AH19">
            <v>17</v>
          </cell>
          <cell r="AI19">
            <v>16</v>
          </cell>
          <cell r="AJ19">
            <v>1.2909999999999999</v>
          </cell>
        </row>
        <row r="20">
          <cell r="T20">
            <v>13</v>
          </cell>
          <cell r="U20">
            <v>250</v>
          </cell>
          <cell r="V20">
            <v>14</v>
          </cell>
          <cell r="W20">
            <v>24</v>
          </cell>
          <cell r="X20">
            <v>0.51100000000000001</v>
          </cell>
          <cell r="Y20">
            <v>38</v>
          </cell>
          <cell r="Z20">
            <v>12</v>
          </cell>
          <cell r="AA20">
            <v>2.052</v>
          </cell>
          <cell r="AB20">
            <v>25</v>
          </cell>
          <cell r="AC20">
            <v>12</v>
          </cell>
          <cell r="AD20">
            <v>2.052</v>
          </cell>
          <cell r="AE20">
            <v>21</v>
          </cell>
          <cell r="AF20">
            <v>14</v>
          </cell>
          <cell r="AG20">
            <v>1.629</v>
          </cell>
          <cell r="AH20">
            <v>20</v>
          </cell>
          <cell r="AI20">
            <v>16</v>
          </cell>
          <cell r="AJ20">
            <v>1.2909999999999999</v>
          </cell>
        </row>
        <row r="21">
          <cell r="T21">
            <v>14</v>
          </cell>
          <cell r="U21">
            <v>300</v>
          </cell>
          <cell r="V21">
            <v>15</v>
          </cell>
          <cell r="W21">
            <v>24</v>
          </cell>
          <cell r="X21">
            <v>0.51100000000000001</v>
          </cell>
          <cell r="Y21">
            <v>28</v>
          </cell>
          <cell r="Z21">
            <v>10</v>
          </cell>
          <cell r="AA21">
            <v>2.5880000000000001</v>
          </cell>
          <cell r="AB21">
            <v>29</v>
          </cell>
          <cell r="AC21">
            <v>12</v>
          </cell>
          <cell r="AD21">
            <v>2.052</v>
          </cell>
          <cell r="AE21">
            <v>25</v>
          </cell>
          <cell r="AF21">
            <v>14</v>
          </cell>
          <cell r="AG21">
            <v>1.629</v>
          </cell>
          <cell r="AH21">
            <v>24</v>
          </cell>
          <cell r="AI21">
            <v>16</v>
          </cell>
          <cell r="AJ21">
            <v>1.2909999999999999</v>
          </cell>
        </row>
        <row r="22">
          <cell r="T22">
            <v>15</v>
          </cell>
          <cell r="U22">
            <v>350</v>
          </cell>
          <cell r="V22">
            <v>16</v>
          </cell>
          <cell r="W22">
            <v>24</v>
          </cell>
          <cell r="X22">
            <v>0.51100000000000001</v>
          </cell>
          <cell r="Y22">
            <v>33</v>
          </cell>
          <cell r="Z22">
            <v>10</v>
          </cell>
          <cell r="AA22">
            <v>2.5880000000000001</v>
          </cell>
          <cell r="AB22">
            <v>32</v>
          </cell>
          <cell r="AC22">
            <v>12</v>
          </cell>
          <cell r="AD22">
            <v>2.052</v>
          </cell>
          <cell r="AE22">
            <v>29</v>
          </cell>
          <cell r="AF22">
            <v>14</v>
          </cell>
          <cell r="AG22">
            <v>1.629</v>
          </cell>
          <cell r="AH22">
            <v>28</v>
          </cell>
          <cell r="AI22">
            <v>16</v>
          </cell>
          <cell r="AJ22">
            <v>1.2909999999999999</v>
          </cell>
        </row>
        <row r="23">
          <cell r="T23">
            <v>16</v>
          </cell>
          <cell r="U23">
            <v>400</v>
          </cell>
          <cell r="V23">
            <v>16</v>
          </cell>
          <cell r="W23">
            <v>24</v>
          </cell>
          <cell r="X23">
            <v>0.51100000000000001</v>
          </cell>
          <cell r="Y23">
            <v>38</v>
          </cell>
          <cell r="Z23">
            <v>10</v>
          </cell>
          <cell r="AA23">
            <v>2.5880000000000001</v>
          </cell>
          <cell r="AE23">
            <v>33</v>
          </cell>
          <cell r="AF23">
            <v>14</v>
          </cell>
          <cell r="AG23">
            <v>1.629</v>
          </cell>
          <cell r="AH23">
            <v>32</v>
          </cell>
          <cell r="AI23">
            <v>16</v>
          </cell>
          <cell r="AJ23">
            <v>1.2909999999999999</v>
          </cell>
        </row>
        <row r="24">
          <cell r="T24">
            <v>17</v>
          </cell>
          <cell r="U24">
            <v>450</v>
          </cell>
          <cell r="V24">
            <v>17</v>
          </cell>
          <cell r="W24">
            <v>24</v>
          </cell>
          <cell r="X24">
            <v>0.51100000000000001</v>
          </cell>
          <cell r="Y24">
            <v>34</v>
          </cell>
          <cell r="Z24">
            <v>9</v>
          </cell>
          <cell r="AA24">
            <v>2.9060000000000001</v>
          </cell>
          <cell r="AE24">
            <v>37</v>
          </cell>
          <cell r="AF24">
            <v>14</v>
          </cell>
          <cell r="AG24">
            <v>1.629</v>
          </cell>
          <cell r="AH24">
            <v>36</v>
          </cell>
          <cell r="AI24">
            <v>16</v>
          </cell>
          <cell r="AJ24">
            <v>1.2909999999999999</v>
          </cell>
        </row>
        <row r="25">
          <cell r="T25">
            <v>18</v>
          </cell>
          <cell r="U25">
            <v>500</v>
          </cell>
          <cell r="V25">
            <v>17</v>
          </cell>
          <cell r="W25">
            <v>24</v>
          </cell>
          <cell r="X25">
            <v>0.51100000000000001</v>
          </cell>
          <cell r="Y25">
            <v>38</v>
          </cell>
          <cell r="Z25">
            <v>9</v>
          </cell>
          <cell r="AA25">
            <v>2.9060000000000001</v>
          </cell>
          <cell r="AE25">
            <v>26</v>
          </cell>
          <cell r="AF25">
            <v>12</v>
          </cell>
          <cell r="AG25">
            <v>2.052</v>
          </cell>
          <cell r="AH25">
            <v>25</v>
          </cell>
          <cell r="AI25">
            <v>14</v>
          </cell>
          <cell r="AJ25">
            <v>1.629</v>
          </cell>
        </row>
        <row r="26">
          <cell r="T26">
            <v>19</v>
          </cell>
          <cell r="U26">
            <v>550</v>
          </cell>
          <cell r="V26">
            <v>18</v>
          </cell>
          <cell r="W26">
            <v>24</v>
          </cell>
          <cell r="X26">
            <v>0.51100000000000001</v>
          </cell>
          <cell r="AE26">
            <v>29</v>
          </cell>
          <cell r="AF26">
            <v>12</v>
          </cell>
          <cell r="AG26">
            <v>2.052</v>
          </cell>
          <cell r="AH26">
            <v>28</v>
          </cell>
          <cell r="AI26">
            <v>14</v>
          </cell>
          <cell r="AJ26">
            <v>1.629</v>
          </cell>
        </row>
        <row r="27">
          <cell r="T27">
            <v>20</v>
          </cell>
          <cell r="U27">
            <v>600</v>
          </cell>
          <cell r="V27">
            <v>18</v>
          </cell>
          <cell r="W27">
            <v>24</v>
          </cell>
          <cell r="X27">
            <v>0.51100000000000001</v>
          </cell>
          <cell r="AE27">
            <v>31</v>
          </cell>
          <cell r="AF27">
            <v>12</v>
          </cell>
          <cell r="AG27">
            <v>2.052</v>
          </cell>
          <cell r="AH27">
            <v>30</v>
          </cell>
          <cell r="AI27">
            <v>14</v>
          </cell>
          <cell r="AJ27">
            <v>1.629</v>
          </cell>
        </row>
        <row r="28">
          <cell r="T28">
            <v>21</v>
          </cell>
          <cell r="U28">
            <v>650</v>
          </cell>
          <cell r="V28">
            <v>19</v>
          </cell>
          <cell r="W28">
            <v>24</v>
          </cell>
          <cell r="X28">
            <v>0.51100000000000001</v>
          </cell>
          <cell r="AE28">
            <v>34</v>
          </cell>
          <cell r="AF28">
            <v>12</v>
          </cell>
          <cell r="AG28">
            <v>2.052</v>
          </cell>
          <cell r="AH28">
            <v>33</v>
          </cell>
          <cell r="AI28">
            <v>14</v>
          </cell>
          <cell r="AJ28">
            <v>1.629</v>
          </cell>
        </row>
        <row r="29">
          <cell r="T29">
            <v>22</v>
          </cell>
          <cell r="U29">
            <v>700</v>
          </cell>
          <cell r="V29">
            <v>19</v>
          </cell>
          <cell r="W29">
            <v>24</v>
          </cell>
          <cell r="X29">
            <v>0.51100000000000001</v>
          </cell>
          <cell r="AE29">
            <v>36</v>
          </cell>
          <cell r="AF29">
            <v>12</v>
          </cell>
          <cell r="AG29">
            <v>2.052</v>
          </cell>
          <cell r="AH29">
            <v>35</v>
          </cell>
          <cell r="AI29">
            <v>14</v>
          </cell>
          <cell r="AJ29">
            <v>1.629</v>
          </cell>
        </row>
        <row r="30">
          <cell r="T30">
            <v>23</v>
          </cell>
          <cell r="U30">
            <v>750</v>
          </cell>
          <cell r="V30">
            <v>19</v>
          </cell>
          <cell r="W30">
            <v>24</v>
          </cell>
          <cell r="X30">
            <v>0.51100000000000001</v>
          </cell>
          <cell r="AE30">
            <v>25</v>
          </cell>
          <cell r="AF30">
            <v>10</v>
          </cell>
          <cell r="AG30">
            <v>2.5880000000000001</v>
          </cell>
          <cell r="AH30">
            <v>24</v>
          </cell>
          <cell r="AI30">
            <v>12</v>
          </cell>
          <cell r="AJ30">
            <v>2.052</v>
          </cell>
        </row>
        <row r="31">
          <cell r="T31">
            <v>24</v>
          </cell>
          <cell r="U31">
            <v>800</v>
          </cell>
          <cell r="V31">
            <v>20</v>
          </cell>
          <cell r="W31">
            <v>24</v>
          </cell>
          <cell r="X31">
            <v>0.51100000000000001</v>
          </cell>
          <cell r="AE31">
            <v>26</v>
          </cell>
          <cell r="AF31">
            <v>10</v>
          </cell>
          <cell r="AG31">
            <v>2.5880000000000001</v>
          </cell>
          <cell r="AH31">
            <v>26</v>
          </cell>
          <cell r="AI31">
            <v>12</v>
          </cell>
          <cell r="AJ31">
            <v>2.052</v>
          </cell>
        </row>
        <row r="32">
          <cell r="T32">
            <v>25</v>
          </cell>
          <cell r="U32">
            <v>900</v>
          </cell>
          <cell r="V32">
            <v>21</v>
          </cell>
          <cell r="W32">
            <v>24</v>
          </cell>
          <cell r="X32">
            <v>0.51100000000000001</v>
          </cell>
          <cell r="AE32">
            <v>29</v>
          </cell>
          <cell r="AF32">
            <v>10</v>
          </cell>
          <cell r="AG32">
            <v>2.5880000000000001</v>
          </cell>
          <cell r="AH32">
            <v>29</v>
          </cell>
          <cell r="AI32">
            <v>12</v>
          </cell>
          <cell r="AJ32">
            <v>2.052</v>
          </cell>
        </row>
        <row r="33">
          <cell r="T33">
            <v>26</v>
          </cell>
          <cell r="U33">
            <v>1000</v>
          </cell>
          <cell r="V33">
            <v>21</v>
          </cell>
          <cell r="W33">
            <v>24</v>
          </cell>
          <cell r="X33">
            <v>0.51100000000000001</v>
          </cell>
          <cell r="AE33">
            <v>32</v>
          </cell>
          <cell r="AF33">
            <v>10</v>
          </cell>
          <cell r="AG33">
            <v>2.5880000000000001</v>
          </cell>
          <cell r="AH33">
            <v>31</v>
          </cell>
          <cell r="AI33">
            <v>12</v>
          </cell>
          <cell r="AJ33">
            <v>2.052</v>
          </cell>
        </row>
      </sheetData>
      <sheetData sheetId="12" refreshError="1">
        <row r="8">
          <cell r="I8" t="str">
            <v/>
          </cell>
        </row>
        <row r="22">
          <cell r="E22">
            <v>60</v>
          </cell>
        </row>
        <row r="25">
          <cell r="C25">
            <v>2</v>
          </cell>
          <cell r="P25">
            <v>1</v>
          </cell>
        </row>
        <row r="26">
          <cell r="N26">
            <v>1.1299999999999999</v>
          </cell>
        </row>
        <row r="27">
          <cell r="N27">
            <v>1.18</v>
          </cell>
        </row>
        <row r="29">
          <cell r="D29">
            <v>2.7050000000000001</v>
          </cell>
          <cell r="G29">
            <v>28.172000000000001</v>
          </cell>
        </row>
        <row r="35">
          <cell r="O35">
            <v>0.92</v>
          </cell>
          <cell r="P35">
            <v>2.2999999999999998</v>
          </cell>
        </row>
        <row r="36">
          <cell r="S36" t="str">
            <v>-</v>
          </cell>
        </row>
        <row r="37">
          <cell r="V37">
            <v>1</v>
          </cell>
        </row>
        <row r="40">
          <cell r="H40">
            <v>7</v>
          </cell>
        </row>
        <row r="47">
          <cell r="AA47">
            <v>0</v>
          </cell>
        </row>
        <row r="51">
          <cell r="D51">
            <v>7</v>
          </cell>
          <cell r="E51">
            <v>0.72599999999999998</v>
          </cell>
        </row>
        <row r="52">
          <cell r="D52">
            <v>19</v>
          </cell>
          <cell r="E52">
            <v>0.75800000000000001</v>
          </cell>
        </row>
        <row r="53">
          <cell r="D53">
            <v>37</v>
          </cell>
          <cell r="E53">
            <v>0.76800000000000002</v>
          </cell>
        </row>
        <row r="54">
          <cell r="D54">
            <v>61</v>
          </cell>
          <cell r="E54">
            <v>0.77200000000000002</v>
          </cell>
        </row>
      </sheetData>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H35"/>
  <sheetViews>
    <sheetView zoomScaleNormal="100" zoomScaleSheetLayoutView="100" workbookViewId="0">
      <selection activeCell="I5" sqref="I5"/>
    </sheetView>
  </sheetViews>
  <sheetFormatPr baseColWidth="10" defaultColWidth="11.42578125" defaultRowHeight="15"/>
  <cols>
    <col min="1" max="1" width="8.85546875" style="345" customWidth="1"/>
    <col min="2" max="2" width="60.7109375" style="345" customWidth="1"/>
    <col min="3" max="3" width="10.7109375" style="345" customWidth="1"/>
    <col min="4" max="4" width="17.28515625" style="345" customWidth="1"/>
    <col min="5" max="5" width="17.7109375" style="345" customWidth="1"/>
    <col min="6" max="6" width="20" style="345" customWidth="1"/>
    <col min="7" max="7" width="15.42578125" style="345" customWidth="1"/>
    <col min="8" max="16384" width="11.42578125" style="345"/>
  </cols>
  <sheetData>
    <row r="1" spans="1:8">
      <c r="A1" s="335"/>
      <c r="B1" s="335"/>
      <c r="C1" s="335"/>
      <c r="D1" s="336"/>
      <c r="E1" s="335"/>
      <c r="F1" s="335"/>
      <c r="G1" s="335"/>
      <c r="H1" s="335"/>
    </row>
    <row r="2" spans="1:8" s="4" customFormat="1" ht="20.25">
      <c r="A2" s="682" t="s">
        <v>1972</v>
      </c>
      <c r="B2" s="682"/>
      <c r="C2" s="682"/>
      <c r="D2" s="682"/>
      <c r="E2" s="682"/>
      <c r="F2" s="337"/>
      <c r="G2" s="337"/>
    </row>
    <row r="3" spans="1:8" s="4" customFormat="1" ht="36" customHeight="1">
      <c r="A3" s="682"/>
      <c r="B3" s="682"/>
      <c r="C3" s="682"/>
      <c r="D3" s="682"/>
      <c r="E3" s="682"/>
      <c r="F3" s="335"/>
      <c r="G3" s="335"/>
    </row>
    <row r="4" spans="1:8" s="4" customFormat="1" ht="33" customHeight="1">
      <c r="A4" s="335"/>
      <c r="B4" s="681" t="s">
        <v>1963</v>
      </c>
      <c r="C4" s="681"/>
      <c r="D4" s="681"/>
      <c r="E4" s="681"/>
      <c r="F4" s="339"/>
      <c r="G4" s="335"/>
      <c r="H4" s="335"/>
    </row>
    <row r="5" spans="1:8" ht="15.75">
      <c r="A5" s="335"/>
      <c r="B5" s="335"/>
      <c r="C5" s="340"/>
      <c r="D5" s="341"/>
      <c r="E5" s="339"/>
      <c r="F5" s="335"/>
      <c r="G5" s="335"/>
      <c r="H5" s="335"/>
    </row>
    <row r="6" spans="1:8" ht="18">
      <c r="A6" s="342"/>
      <c r="B6" s="343" t="s">
        <v>39</v>
      </c>
      <c r="C6" s="344"/>
      <c r="D6" s="343" t="s">
        <v>38</v>
      </c>
    </row>
    <row r="7" spans="1:8" ht="18">
      <c r="A7" s="342"/>
      <c r="B7" s="343"/>
      <c r="C7" s="344"/>
      <c r="D7" s="346"/>
      <c r="E7" s="343"/>
    </row>
    <row r="8" spans="1:8" ht="18.75" thickBot="1">
      <c r="A8" s="343" t="s">
        <v>1820</v>
      </c>
      <c r="B8" s="343"/>
      <c r="C8" s="344"/>
      <c r="D8" s="346"/>
      <c r="E8" s="343"/>
    </row>
    <row r="9" spans="1:8" s="10" customFormat="1" ht="24.75" thickBot="1">
      <c r="A9" s="258" t="s">
        <v>3</v>
      </c>
      <c r="B9" s="260" t="s">
        <v>4</v>
      </c>
      <c r="C9" s="258" t="s">
        <v>2</v>
      </c>
      <c r="D9" s="258" t="s">
        <v>5</v>
      </c>
      <c r="E9" s="258" t="s">
        <v>6</v>
      </c>
      <c r="F9" s="261" t="s">
        <v>41</v>
      </c>
    </row>
    <row r="10" spans="1:8" s="10" customFormat="1" ht="14.25">
      <c r="A10" s="53">
        <f>1</f>
        <v>1</v>
      </c>
      <c r="B10" s="54" t="s">
        <v>7</v>
      </c>
      <c r="C10" s="55"/>
      <c r="D10" s="64" t="s">
        <v>653</v>
      </c>
      <c r="E10" s="56"/>
      <c r="F10" s="57"/>
    </row>
    <row r="11" spans="1:8" s="10" customFormat="1" ht="14.25">
      <c r="A11" s="58">
        <f t="shared" ref="A11:A21" si="0">1+A10</f>
        <v>2</v>
      </c>
      <c r="B11" s="59" t="s">
        <v>8</v>
      </c>
      <c r="C11" s="60"/>
      <c r="D11" s="64" t="s">
        <v>653</v>
      </c>
      <c r="E11" s="61"/>
      <c r="F11" s="62"/>
    </row>
    <row r="12" spans="1:8" s="10" customFormat="1" ht="14.25">
      <c r="A12" s="58">
        <f t="shared" si="0"/>
        <v>3</v>
      </c>
      <c r="B12" s="59" t="s">
        <v>20</v>
      </c>
      <c r="C12" s="60"/>
      <c r="D12" s="64" t="s">
        <v>653</v>
      </c>
      <c r="E12" s="61"/>
      <c r="F12" s="62"/>
    </row>
    <row r="13" spans="1:8" s="10" customFormat="1" ht="28.5">
      <c r="A13" s="58">
        <f t="shared" si="0"/>
        <v>4</v>
      </c>
      <c r="B13" s="59" t="s">
        <v>9</v>
      </c>
      <c r="C13" s="60"/>
      <c r="D13" s="60" t="s">
        <v>42</v>
      </c>
      <c r="E13" s="61"/>
      <c r="F13" s="62"/>
    </row>
    <row r="14" spans="1:8" s="10" customFormat="1" ht="14.25">
      <c r="A14" s="58">
        <f t="shared" si="0"/>
        <v>5</v>
      </c>
      <c r="B14" s="63" t="s">
        <v>27</v>
      </c>
      <c r="C14" s="64"/>
      <c r="D14" s="64" t="s">
        <v>43</v>
      </c>
      <c r="E14" s="61"/>
      <c r="F14" s="62"/>
    </row>
    <row r="15" spans="1:8" s="10" customFormat="1" ht="14.25">
      <c r="A15" s="58">
        <f t="shared" si="0"/>
        <v>6</v>
      </c>
      <c r="B15" s="59" t="s">
        <v>44</v>
      </c>
      <c r="C15" s="60"/>
      <c r="D15" s="60" t="s">
        <v>1392</v>
      </c>
      <c r="E15" s="61"/>
      <c r="F15" s="62"/>
    </row>
    <row r="16" spans="1:8" s="10" customFormat="1" ht="32.25" customHeight="1">
      <c r="A16" s="58">
        <f t="shared" si="0"/>
        <v>7</v>
      </c>
      <c r="B16" s="59" t="s">
        <v>45</v>
      </c>
      <c r="C16" s="60" t="s">
        <v>25</v>
      </c>
      <c r="D16" s="60" t="s">
        <v>1894</v>
      </c>
      <c r="E16" s="61"/>
      <c r="F16" s="62"/>
    </row>
    <row r="17" spans="1:6" s="10" customFormat="1" ht="14.25">
      <c r="A17" s="58">
        <f t="shared" si="0"/>
        <v>8</v>
      </c>
      <c r="B17" s="59" t="s">
        <v>46</v>
      </c>
      <c r="C17" s="60"/>
      <c r="D17" s="654" t="s">
        <v>47</v>
      </c>
      <c r="E17" s="61"/>
      <c r="F17" s="62"/>
    </row>
    <row r="18" spans="1:6" s="10" customFormat="1" ht="14.25">
      <c r="A18" s="58">
        <f t="shared" si="0"/>
        <v>9</v>
      </c>
      <c r="B18" s="59" t="s">
        <v>48</v>
      </c>
      <c r="C18" s="60"/>
      <c r="D18" s="60" t="s">
        <v>23</v>
      </c>
      <c r="E18" s="61"/>
      <c r="F18" s="62"/>
    </row>
    <row r="19" spans="1:6" s="10" customFormat="1" ht="14.25">
      <c r="A19" s="58">
        <f t="shared" si="0"/>
        <v>10</v>
      </c>
      <c r="B19" s="59" t="s">
        <v>49</v>
      </c>
      <c r="C19" s="60"/>
      <c r="D19" s="60" t="s">
        <v>23</v>
      </c>
      <c r="E19" s="61"/>
      <c r="F19" s="62"/>
    </row>
    <row r="20" spans="1:6" s="10" customFormat="1" ht="14.25">
      <c r="A20" s="58">
        <f t="shared" si="0"/>
        <v>11</v>
      </c>
      <c r="B20" s="59" t="s">
        <v>50</v>
      </c>
      <c r="C20" s="60"/>
      <c r="D20" s="60" t="s">
        <v>23</v>
      </c>
      <c r="E20" s="61"/>
      <c r="F20" s="62"/>
    </row>
    <row r="21" spans="1:6" s="10" customFormat="1" ht="14.25">
      <c r="A21" s="58">
        <f t="shared" si="0"/>
        <v>12</v>
      </c>
      <c r="B21" s="65" t="s">
        <v>51</v>
      </c>
      <c r="C21" s="66"/>
      <c r="D21" s="66"/>
      <c r="E21" s="67"/>
      <c r="F21" s="68"/>
    </row>
    <row r="22" spans="1:6" s="10" customFormat="1" ht="14.25">
      <c r="A22" s="360"/>
      <c r="B22" s="59" t="s">
        <v>52</v>
      </c>
      <c r="C22" s="60"/>
      <c r="D22" s="60" t="s">
        <v>23</v>
      </c>
      <c r="E22" s="61"/>
      <c r="F22" s="62"/>
    </row>
    <row r="23" spans="1:6" s="10" customFormat="1" ht="14.25">
      <c r="A23" s="361"/>
      <c r="B23" s="59" t="s">
        <v>53</v>
      </c>
      <c r="C23" s="60"/>
      <c r="D23" s="60" t="s">
        <v>23</v>
      </c>
      <c r="E23" s="61"/>
      <c r="F23" s="62"/>
    </row>
    <row r="24" spans="1:6" s="10" customFormat="1" ht="14.25">
      <c r="A24" s="361"/>
      <c r="B24" s="59" t="s">
        <v>54</v>
      </c>
      <c r="C24" s="60"/>
      <c r="D24" s="60" t="s">
        <v>23</v>
      </c>
      <c r="E24" s="61"/>
      <c r="F24" s="62"/>
    </row>
    <row r="25" spans="1:6" s="10" customFormat="1" ht="14.25">
      <c r="A25" s="361"/>
      <c r="B25" s="59" t="s">
        <v>55</v>
      </c>
      <c r="C25" s="60"/>
      <c r="D25" s="60" t="s">
        <v>23</v>
      </c>
      <c r="E25" s="61"/>
      <c r="F25" s="62"/>
    </row>
    <row r="26" spans="1:6" s="10" customFormat="1" ht="14.25">
      <c r="A26" s="361"/>
      <c r="B26" s="63" t="s">
        <v>56</v>
      </c>
      <c r="C26" s="64"/>
      <c r="D26" s="64" t="s">
        <v>23</v>
      </c>
      <c r="E26" s="61"/>
      <c r="F26" s="62"/>
    </row>
    <row r="27" spans="1:6" s="10" customFormat="1" ht="14.25">
      <c r="A27" s="361"/>
      <c r="B27" s="63" t="s">
        <v>57</v>
      </c>
      <c r="C27" s="64" t="s">
        <v>16</v>
      </c>
      <c r="D27" s="64" t="s">
        <v>58</v>
      </c>
      <c r="E27" s="61"/>
      <c r="F27" s="62"/>
    </row>
    <row r="28" spans="1:6" s="10" customFormat="1" ht="14.25">
      <c r="A28" s="361"/>
      <c r="B28" s="63" t="s">
        <v>59</v>
      </c>
      <c r="C28" s="64"/>
      <c r="D28" s="64" t="s">
        <v>23</v>
      </c>
      <c r="E28" s="61"/>
      <c r="F28" s="62"/>
    </row>
    <row r="29" spans="1:6" s="10" customFormat="1" ht="14.25">
      <c r="A29" s="359"/>
      <c r="B29" s="63" t="s">
        <v>60</v>
      </c>
      <c r="C29" s="64"/>
      <c r="D29" s="64" t="s">
        <v>23</v>
      </c>
      <c r="E29" s="61"/>
      <c r="F29" s="62"/>
    </row>
    <row r="30" spans="1:6" s="10" customFormat="1" ht="14.25">
      <c r="A30" s="58">
        <f>A21+1</f>
        <v>13</v>
      </c>
      <c r="B30" s="59" t="s">
        <v>61</v>
      </c>
      <c r="C30" s="60"/>
      <c r="D30" s="60" t="s">
        <v>23</v>
      </c>
      <c r="E30" s="61"/>
      <c r="F30" s="62"/>
    </row>
    <row r="31" spans="1:6" s="10" customFormat="1" ht="14.25">
      <c r="A31" s="58">
        <f>1+A30</f>
        <v>14</v>
      </c>
      <c r="B31" s="69" t="s">
        <v>62</v>
      </c>
      <c r="C31" s="70"/>
      <c r="D31" s="60" t="s">
        <v>23</v>
      </c>
      <c r="E31" s="61"/>
      <c r="F31" s="62"/>
    </row>
    <row r="32" spans="1:6" s="10" customFormat="1" ht="14.25">
      <c r="A32" s="360">
        <v>15</v>
      </c>
      <c r="B32" s="655" t="s">
        <v>63</v>
      </c>
      <c r="C32" s="656"/>
      <c r="D32" s="60" t="s">
        <v>23</v>
      </c>
      <c r="E32" s="657"/>
      <c r="F32" s="658"/>
    </row>
    <row r="33" spans="1:6" s="10" customFormat="1" ht="14.25">
      <c r="A33" s="360">
        <v>16</v>
      </c>
      <c r="B33" s="655" t="s">
        <v>1895</v>
      </c>
      <c r="C33" s="656"/>
      <c r="D33" s="60" t="s">
        <v>23</v>
      </c>
      <c r="E33" s="657"/>
      <c r="F33" s="658"/>
    </row>
    <row r="34" spans="1:6" s="10" customFormat="1" thickBot="1">
      <c r="A34" s="71">
        <v>17</v>
      </c>
      <c r="B34" s="72" t="s">
        <v>1896</v>
      </c>
      <c r="C34" s="73"/>
      <c r="D34" s="74" t="s">
        <v>23</v>
      </c>
      <c r="E34" s="75"/>
      <c r="F34" s="76"/>
    </row>
    <row r="35" spans="1:6" ht="30.75" customHeight="1">
      <c r="B35" s="679" t="s">
        <v>1367</v>
      </c>
      <c r="C35" s="680"/>
      <c r="D35" s="680"/>
      <c r="E35" s="680"/>
      <c r="F35" s="354"/>
    </row>
  </sheetData>
  <protectedRanges>
    <protectedRange password="CC3D" sqref="C10:C15 B15" name="Rango1_4_4_1_1"/>
    <protectedRange password="CC3D" sqref="D12:D15" name="Rango1_5_4_1_1"/>
    <protectedRange password="CC3D" sqref="B10:B14" name="Rango1_4_1_5_1_1"/>
  </protectedRanges>
  <mergeCells count="3">
    <mergeCell ref="B35:E35"/>
    <mergeCell ref="B4:E4"/>
    <mergeCell ref="A2:E3"/>
  </mergeCells>
  <pageMargins left="0.70866141732283472" right="0.70866141732283472" top="0.74803149606299213" bottom="0.74803149606299213" header="0.31496062992125984" footer="0.31496062992125984"/>
  <pageSetup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P80"/>
  <sheetViews>
    <sheetView zoomScaleNormal="100" zoomScaleSheetLayoutView="100" workbookViewId="0">
      <selection activeCell="J6" sqref="J6"/>
    </sheetView>
  </sheetViews>
  <sheetFormatPr baseColWidth="10" defaultColWidth="11.42578125" defaultRowHeight="14.25"/>
  <cols>
    <col min="1" max="1" width="8.28515625" style="16" customWidth="1"/>
    <col min="2" max="2" width="61" style="16" bestFit="1" customWidth="1"/>
    <col min="3" max="3" width="10.7109375" style="16" customWidth="1"/>
    <col min="4" max="4" width="17.28515625" style="16" customWidth="1"/>
    <col min="5" max="6" width="17.42578125" style="16" customWidth="1"/>
    <col min="7" max="7" width="7.5703125" style="16" customWidth="1"/>
    <col min="8" max="16384" width="11.42578125" style="16"/>
  </cols>
  <sheetData>
    <row r="1" spans="1:16">
      <c r="A1" s="335"/>
      <c r="B1" s="335"/>
      <c r="C1" s="335"/>
      <c r="D1" s="336"/>
      <c r="E1" s="335"/>
      <c r="F1" s="335"/>
      <c r="G1" s="335"/>
    </row>
    <row r="2" spans="1:16" s="12" customFormat="1" ht="20.25">
      <c r="A2" s="682" t="s">
        <v>1973</v>
      </c>
      <c r="B2" s="682"/>
      <c r="C2" s="682"/>
      <c r="D2" s="682"/>
      <c r="E2" s="682"/>
      <c r="F2" s="337"/>
      <c r="G2" s="11"/>
      <c r="H2" s="11"/>
      <c r="I2" s="11"/>
      <c r="J2" s="11"/>
      <c r="K2" s="11"/>
      <c r="L2" s="11"/>
      <c r="M2" s="11"/>
      <c r="N2" s="11"/>
      <c r="O2" s="11"/>
    </row>
    <row r="3" spans="1:16" s="12" customFormat="1" ht="42" customHeight="1">
      <c r="A3" s="682"/>
      <c r="B3" s="682"/>
      <c r="C3" s="682"/>
      <c r="D3" s="682"/>
      <c r="E3" s="682"/>
      <c r="F3" s="335"/>
      <c r="G3" s="11"/>
      <c r="H3" s="11"/>
      <c r="I3" s="11"/>
      <c r="J3" s="11"/>
      <c r="K3" s="11"/>
      <c r="L3" s="11"/>
      <c r="M3" s="11"/>
      <c r="N3" s="11"/>
      <c r="O3" s="11"/>
    </row>
    <row r="4" spans="1:16" s="4" customFormat="1" ht="33" customHeight="1">
      <c r="A4" s="335"/>
      <c r="B4" s="681" t="s">
        <v>1963</v>
      </c>
      <c r="C4" s="681"/>
      <c r="D4" s="681"/>
      <c r="E4" s="681"/>
      <c r="F4" s="339"/>
      <c r="G4" s="335"/>
      <c r="H4" s="335"/>
    </row>
    <row r="5" spans="1:16" s="12" customFormat="1" ht="20.25" customHeight="1">
      <c r="A5" s="335"/>
      <c r="B5" s="335"/>
      <c r="C5" s="340"/>
      <c r="D5" s="341"/>
      <c r="E5" s="339"/>
      <c r="F5" s="335"/>
      <c r="G5" s="335"/>
      <c r="H5" s="11"/>
      <c r="I5" s="11"/>
      <c r="J5" s="11"/>
      <c r="K5" s="11"/>
      <c r="L5" s="11"/>
      <c r="M5" s="11"/>
      <c r="N5" s="11"/>
      <c r="O5" s="11"/>
      <c r="P5" s="11"/>
    </row>
    <row r="6" spans="1:16" ht="18">
      <c r="A6" s="342"/>
      <c r="B6" s="343" t="s">
        <v>39</v>
      </c>
      <c r="C6" s="344"/>
      <c r="D6" s="343" t="s">
        <v>38</v>
      </c>
      <c r="F6" s="345"/>
      <c r="G6" s="345"/>
    </row>
    <row r="7" spans="1:16" ht="18">
      <c r="A7" s="342"/>
      <c r="B7" s="343"/>
      <c r="C7" s="344"/>
      <c r="D7" s="346"/>
      <c r="E7" s="343"/>
      <c r="F7" s="345"/>
      <c r="G7" s="345"/>
    </row>
    <row r="8" spans="1:16" ht="18.75" thickBot="1">
      <c r="A8" s="343" t="s">
        <v>1898</v>
      </c>
      <c r="B8" s="343"/>
      <c r="C8" s="344"/>
      <c r="D8" s="346"/>
      <c r="E8" s="343"/>
      <c r="F8" s="345"/>
      <c r="G8" s="345"/>
    </row>
    <row r="9" spans="1:16" ht="24.75" thickBot="1">
      <c r="A9" s="258" t="s">
        <v>3</v>
      </c>
      <c r="B9" s="347" t="s">
        <v>4</v>
      </c>
      <c r="C9" s="348" t="s">
        <v>2</v>
      </c>
      <c r="D9" s="348" t="s">
        <v>5</v>
      </c>
      <c r="E9" s="348" t="s">
        <v>6</v>
      </c>
      <c r="F9" s="349" t="s">
        <v>41</v>
      </c>
    </row>
    <row r="10" spans="1:16">
      <c r="A10" s="296">
        <v>1</v>
      </c>
      <c r="B10" s="350" t="s">
        <v>7</v>
      </c>
      <c r="C10" s="190"/>
      <c r="D10" s="190" t="s">
        <v>310</v>
      </c>
      <c r="E10" s="190"/>
      <c r="F10" s="236"/>
    </row>
    <row r="11" spans="1:16">
      <c r="A11" s="93">
        <v>2</v>
      </c>
      <c r="B11" s="98" t="s">
        <v>8</v>
      </c>
      <c r="C11" s="64"/>
      <c r="D11" s="64" t="s">
        <v>653</v>
      </c>
      <c r="E11" s="64"/>
      <c r="F11" s="100"/>
    </row>
    <row r="12" spans="1:16">
      <c r="A12" s="93">
        <v>3</v>
      </c>
      <c r="B12" s="98" t="s">
        <v>20</v>
      </c>
      <c r="C12" s="64"/>
      <c r="D12" s="64" t="s">
        <v>310</v>
      </c>
      <c r="E12" s="64"/>
      <c r="F12" s="100"/>
    </row>
    <row r="13" spans="1:16" ht="57">
      <c r="A13" s="82">
        <v>4</v>
      </c>
      <c r="B13" s="110" t="s">
        <v>21</v>
      </c>
      <c r="C13" s="64"/>
      <c r="D13" s="99" t="s">
        <v>1897</v>
      </c>
      <c r="E13" s="64"/>
      <c r="F13" s="100"/>
    </row>
    <row r="14" spans="1:16" ht="28.5">
      <c r="A14" s="82">
        <v>5</v>
      </c>
      <c r="B14" s="83" t="s">
        <v>64</v>
      </c>
      <c r="C14" s="64"/>
      <c r="D14" s="99" t="s">
        <v>1899</v>
      </c>
      <c r="E14" s="64"/>
      <c r="F14" s="100"/>
    </row>
    <row r="15" spans="1:16">
      <c r="A15" s="93">
        <v>6</v>
      </c>
      <c r="B15" s="98" t="s">
        <v>65</v>
      </c>
      <c r="C15" s="64" t="s">
        <v>10</v>
      </c>
      <c r="D15" s="64">
        <v>60</v>
      </c>
      <c r="E15" s="64"/>
      <c r="F15" s="100"/>
    </row>
    <row r="16" spans="1:16">
      <c r="A16" s="93">
        <v>7</v>
      </c>
      <c r="B16" s="98" t="s">
        <v>66</v>
      </c>
      <c r="C16" s="64"/>
      <c r="D16" s="64">
        <v>4</v>
      </c>
      <c r="E16" s="64"/>
      <c r="F16" s="100"/>
      <c r="J16" s="21"/>
    </row>
    <row r="17" spans="1:6">
      <c r="A17" s="93">
        <v>8</v>
      </c>
      <c r="B17" s="94" t="s">
        <v>67</v>
      </c>
      <c r="C17" s="96"/>
      <c r="D17" s="96"/>
      <c r="E17" s="96"/>
      <c r="F17" s="97"/>
    </row>
    <row r="18" spans="1:6">
      <c r="A18" s="355"/>
      <c r="B18" s="98" t="s">
        <v>1394</v>
      </c>
      <c r="C18" s="64" t="s">
        <v>1</v>
      </c>
      <c r="D18" s="64" t="s">
        <v>68</v>
      </c>
      <c r="E18" s="64" t="s">
        <v>1</v>
      </c>
      <c r="F18" s="100" t="s">
        <v>1</v>
      </c>
    </row>
    <row r="19" spans="1:6">
      <c r="A19" s="356" t="s">
        <v>1</v>
      </c>
      <c r="B19" s="98" t="s">
        <v>69</v>
      </c>
      <c r="C19" s="64"/>
      <c r="D19" s="64" t="s">
        <v>19</v>
      </c>
      <c r="E19" s="64"/>
      <c r="F19" s="100"/>
    </row>
    <row r="20" spans="1:6">
      <c r="A20" s="355">
        <v>9</v>
      </c>
      <c r="B20" s="94" t="s">
        <v>70</v>
      </c>
      <c r="C20" s="96"/>
      <c r="D20" s="96"/>
      <c r="E20" s="96"/>
      <c r="F20" s="97"/>
    </row>
    <row r="21" spans="1:6">
      <c r="A21" s="357"/>
      <c r="B21" s="98" t="s">
        <v>71</v>
      </c>
      <c r="C21" s="64" t="s">
        <v>16</v>
      </c>
      <c r="D21" s="64">
        <v>115</v>
      </c>
      <c r="E21" s="64" t="s">
        <v>1</v>
      </c>
      <c r="F21" s="100" t="s">
        <v>1</v>
      </c>
    </row>
    <row r="22" spans="1:6">
      <c r="A22" s="356" t="s">
        <v>1</v>
      </c>
      <c r="B22" s="98" t="s">
        <v>72</v>
      </c>
      <c r="C22" s="64" t="s">
        <v>73</v>
      </c>
      <c r="D22" s="64" t="s">
        <v>653</v>
      </c>
      <c r="E22" s="64"/>
      <c r="F22" s="100"/>
    </row>
    <row r="23" spans="1:6">
      <c r="A23" s="355">
        <v>10</v>
      </c>
      <c r="B23" s="94" t="s">
        <v>74</v>
      </c>
      <c r="C23" s="96"/>
      <c r="D23" s="96"/>
      <c r="E23" s="96"/>
      <c r="F23" s="97"/>
    </row>
    <row r="24" spans="1:6">
      <c r="A24" s="357"/>
      <c r="B24" s="98" t="s">
        <v>71</v>
      </c>
      <c r="C24" s="64" t="s">
        <v>16</v>
      </c>
      <c r="D24" s="64">
        <v>127</v>
      </c>
      <c r="E24" s="64" t="s">
        <v>1</v>
      </c>
      <c r="F24" s="100" t="s">
        <v>1</v>
      </c>
    </row>
    <row r="25" spans="1:6">
      <c r="A25" s="356" t="s">
        <v>1</v>
      </c>
      <c r="B25" s="98" t="s">
        <v>72</v>
      </c>
      <c r="C25" s="64" t="s">
        <v>73</v>
      </c>
      <c r="D25" s="64" t="s">
        <v>653</v>
      </c>
      <c r="E25" s="64"/>
      <c r="F25" s="100"/>
    </row>
    <row r="26" spans="1:6">
      <c r="A26" s="355">
        <v>11</v>
      </c>
      <c r="B26" s="94" t="s">
        <v>75</v>
      </c>
      <c r="C26" s="96"/>
      <c r="D26" s="96"/>
      <c r="E26" s="96"/>
      <c r="F26" s="97"/>
    </row>
    <row r="27" spans="1:6">
      <c r="A27" s="357"/>
      <c r="B27" s="83" t="s">
        <v>1956</v>
      </c>
      <c r="C27" s="85" t="s">
        <v>24</v>
      </c>
      <c r="D27" s="660">
        <v>1</v>
      </c>
      <c r="E27" s="64" t="s">
        <v>1</v>
      </c>
      <c r="F27" s="100" t="s">
        <v>1</v>
      </c>
    </row>
    <row r="28" spans="1:6">
      <c r="A28" s="356" t="s">
        <v>1</v>
      </c>
      <c r="B28" s="98" t="s">
        <v>77</v>
      </c>
      <c r="C28" s="64" t="s">
        <v>73</v>
      </c>
      <c r="D28" s="64" t="s">
        <v>653</v>
      </c>
      <c r="E28" s="64"/>
      <c r="F28" s="100"/>
    </row>
    <row r="29" spans="1:6">
      <c r="A29" s="355">
        <v>12</v>
      </c>
      <c r="B29" s="94" t="s">
        <v>78</v>
      </c>
      <c r="C29" s="96"/>
      <c r="D29" s="96"/>
      <c r="E29" s="96"/>
      <c r="F29" s="97"/>
    </row>
    <row r="30" spans="1:6">
      <c r="A30" s="357"/>
      <c r="B30" s="98" t="s">
        <v>76</v>
      </c>
      <c r="C30" s="64" t="s">
        <v>24</v>
      </c>
      <c r="D30" s="64" t="s">
        <v>653</v>
      </c>
      <c r="E30" s="64" t="s">
        <v>1</v>
      </c>
      <c r="F30" s="100" t="s">
        <v>1</v>
      </c>
    </row>
    <row r="31" spans="1:6">
      <c r="A31" s="356" t="s">
        <v>1</v>
      </c>
      <c r="B31" s="98" t="s">
        <v>77</v>
      </c>
      <c r="C31" s="64" t="s">
        <v>73</v>
      </c>
      <c r="D31" s="64" t="s">
        <v>653</v>
      </c>
      <c r="E31" s="64"/>
      <c r="F31" s="100"/>
    </row>
    <row r="32" spans="1:6">
      <c r="A32" s="93">
        <v>13</v>
      </c>
      <c r="B32" s="98" t="s">
        <v>1393</v>
      </c>
      <c r="C32" s="64"/>
      <c r="D32" s="64" t="s">
        <v>23</v>
      </c>
      <c r="E32" s="64"/>
      <c r="F32" s="100"/>
    </row>
    <row r="33" spans="1:6">
      <c r="A33" s="355">
        <v>14</v>
      </c>
      <c r="B33" s="94" t="s">
        <v>37</v>
      </c>
      <c r="C33" s="96"/>
      <c r="D33" s="96"/>
      <c r="E33" s="96"/>
      <c r="F33" s="97"/>
    </row>
    <row r="34" spans="1:6">
      <c r="A34" s="357"/>
      <c r="B34" s="98" t="s">
        <v>1394</v>
      </c>
      <c r="C34" s="64" t="s">
        <v>1</v>
      </c>
      <c r="D34" s="64" t="s">
        <v>79</v>
      </c>
      <c r="E34" s="64"/>
      <c r="F34" s="100"/>
    </row>
    <row r="35" spans="1:6">
      <c r="A35" s="356" t="s">
        <v>1</v>
      </c>
      <c r="B35" s="98" t="s">
        <v>69</v>
      </c>
      <c r="C35" s="64"/>
      <c r="D35" s="64" t="s">
        <v>80</v>
      </c>
      <c r="E35" s="64"/>
      <c r="F35" s="100"/>
    </row>
    <row r="36" spans="1:6">
      <c r="A36" s="93">
        <v>15</v>
      </c>
      <c r="B36" s="98" t="s">
        <v>81</v>
      </c>
      <c r="C36" s="64"/>
      <c r="D36" s="64" t="s">
        <v>23</v>
      </c>
      <c r="E36" s="64"/>
      <c r="F36" s="100"/>
    </row>
    <row r="37" spans="1:6">
      <c r="A37" s="355">
        <v>16</v>
      </c>
      <c r="B37" s="94" t="s">
        <v>82</v>
      </c>
      <c r="C37" s="96"/>
      <c r="D37" s="96"/>
      <c r="E37" s="96"/>
      <c r="F37" s="97"/>
    </row>
    <row r="38" spans="1:6">
      <c r="A38" s="357"/>
      <c r="B38" s="98" t="s">
        <v>83</v>
      </c>
      <c r="C38" s="64" t="s">
        <v>1</v>
      </c>
      <c r="D38" s="64" t="s">
        <v>84</v>
      </c>
      <c r="E38" s="64" t="s">
        <v>1</v>
      </c>
      <c r="F38" s="100" t="s">
        <v>1</v>
      </c>
    </row>
    <row r="39" spans="1:6">
      <c r="A39" s="357" t="s">
        <v>1</v>
      </c>
      <c r="B39" s="98" t="s">
        <v>85</v>
      </c>
      <c r="C39" s="64" t="s">
        <v>86</v>
      </c>
      <c r="D39" s="64" t="s">
        <v>87</v>
      </c>
      <c r="E39" s="64" t="s">
        <v>1</v>
      </c>
      <c r="F39" s="100" t="s">
        <v>1</v>
      </c>
    </row>
    <row r="40" spans="1:6">
      <c r="A40" s="357" t="s">
        <v>1</v>
      </c>
      <c r="B40" s="98" t="s">
        <v>88</v>
      </c>
      <c r="C40" s="64" t="s">
        <v>89</v>
      </c>
      <c r="D40" s="64" t="s">
        <v>87</v>
      </c>
      <c r="E40" s="64" t="s">
        <v>1</v>
      </c>
      <c r="F40" s="100" t="s">
        <v>1</v>
      </c>
    </row>
    <row r="41" spans="1:6">
      <c r="A41" s="356" t="s">
        <v>1</v>
      </c>
      <c r="B41" s="98" t="s">
        <v>90</v>
      </c>
      <c r="C41" s="64"/>
      <c r="D41" s="64" t="s">
        <v>23</v>
      </c>
      <c r="E41" s="64"/>
      <c r="F41" s="100"/>
    </row>
    <row r="42" spans="1:6">
      <c r="A42" s="355">
        <v>17</v>
      </c>
      <c r="B42" s="94" t="s">
        <v>91</v>
      </c>
      <c r="C42" s="96"/>
      <c r="D42" s="96"/>
      <c r="E42" s="96"/>
      <c r="F42" s="97"/>
    </row>
    <row r="43" spans="1:6">
      <c r="A43" s="358"/>
      <c r="B43" s="351" t="s">
        <v>92</v>
      </c>
      <c r="C43" s="64" t="s">
        <v>93</v>
      </c>
      <c r="D43" s="64">
        <v>125</v>
      </c>
      <c r="E43" s="193"/>
      <c r="F43" s="352"/>
    </row>
    <row r="44" spans="1:6">
      <c r="A44" s="358"/>
      <c r="B44" s="351" t="s">
        <v>94</v>
      </c>
      <c r="C44" s="193" t="s">
        <v>12</v>
      </c>
      <c r="D44" s="193" t="s">
        <v>95</v>
      </c>
      <c r="E44" s="193" t="s">
        <v>1</v>
      </c>
      <c r="F44" s="352" t="s">
        <v>1</v>
      </c>
    </row>
    <row r="45" spans="1:6">
      <c r="A45" s="357" t="s">
        <v>1</v>
      </c>
      <c r="B45" s="98" t="s">
        <v>96</v>
      </c>
      <c r="C45" s="64" t="s">
        <v>97</v>
      </c>
      <c r="D45" s="64">
        <v>60</v>
      </c>
      <c r="E45" s="64" t="s">
        <v>1</v>
      </c>
      <c r="F45" s="100" t="s">
        <v>1</v>
      </c>
    </row>
    <row r="46" spans="1:6">
      <c r="A46" s="357" t="s">
        <v>1</v>
      </c>
      <c r="B46" s="98" t="s">
        <v>98</v>
      </c>
      <c r="C46" s="64" t="s">
        <v>73</v>
      </c>
      <c r="D46" s="64" t="s">
        <v>653</v>
      </c>
      <c r="E46" s="64"/>
      <c r="F46" s="100"/>
    </row>
    <row r="47" spans="1:6">
      <c r="A47" s="356"/>
      <c r="B47" s="98" t="s">
        <v>1395</v>
      </c>
      <c r="C47" s="64"/>
      <c r="D47" s="64" t="s">
        <v>19</v>
      </c>
      <c r="E47" s="64"/>
      <c r="F47" s="100"/>
    </row>
    <row r="48" spans="1:6">
      <c r="A48" s="93">
        <v>18</v>
      </c>
      <c r="B48" s="94" t="s">
        <v>99</v>
      </c>
      <c r="C48" s="96" t="s">
        <v>1</v>
      </c>
      <c r="D48" s="96"/>
      <c r="E48" s="96"/>
      <c r="F48" s="97"/>
    </row>
    <row r="49" spans="1:6">
      <c r="A49" s="355"/>
      <c r="B49" s="98" t="s">
        <v>100</v>
      </c>
      <c r="C49" s="64" t="s">
        <v>1</v>
      </c>
      <c r="D49" s="64" t="s">
        <v>101</v>
      </c>
      <c r="E49" s="64" t="s">
        <v>1</v>
      </c>
      <c r="F49" s="100" t="s">
        <v>1</v>
      </c>
    </row>
    <row r="50" spans="1:6">
      <c r="A50" s="356" t="s">
        <v>1</v>
      </c>
      <c r="B50" s="98" t="s">
        <v>102</v>
      </c>
      <c r="C50" s="64" t="s">
        <v>103</v>
      </c>
      <c r="D50" s="64" t="s">
        <v>653</v>
      </c>
      <c r="E50" s="64"/>
      <c r="F50" s="100"/>
    </row>
    <row r="51" spans="1:6">
      <c r="A51" s="355">
        <v>19</v>
      </c>
      <c r="B51" s="94" t="s">
        <v>104</v>
      </c>
      <c r="C51" s="96" t="s">
        <v>1</v>
      </c>
      <c r="D51" s="96"/>
      <c r="E51" s="96"/>
      <c r="F51" s="97"/>
    </row>
    <row r="52" spans="1:6" ht="32.25" customHeight="1">
      <c r="A52" s="357"/>
      <c r="B52" s="83" t="s">
        <v>105</v>
      </c>
      <c r="C52" s="99" t="s">
        <v>106</v>
      </c>
      <c r="D52" s="85">
        <v>256</v>
      </c>
      <c r="E52" s="64" t="s">
        <v>1</v>
      </c>
      <c r="F52" s="100" t="s">
        <v>1</v>
      </c>
    </row>
    <row r="53" spans="1:6">
      <c r="A53" s="356" t="s">
        <v>1</v>
      </c>
      <c r="B53" s="98" t="s">
        <v>1366</v>
      </c>
      <c r="C53" s="64" t="s">
        <v>10</v>
      </c>
      <c r="D53" s="64" t="s">
        <v>107</v>
      </c>
      <c r="E53" s="64"/>
      <c r="F53" s="100"/>
    </row>
    <row r="54" spans="1:6">
      <c r="A54" s="93">
        <v>20</v>
      </c>
      <c r="B54" s="98" t="s">
        <v>108</v>
      </c>
      <c r="C54" s="64" t="s">
        <v>109</v>
      </c>
      <c r="D54" s="64">
        <v>500</v>
      </c>
      <c r="E54" s="64"/>
      <c r="F54" s="100"/>
    </row>
    <row r="55" spans="1:6">
      <c r="A55" s="355">
        <v>21</v>
      </c>
      <c r="B55" s="94" t="s">
        <v>1396</v>
      </c>
      <c r="C55" s="96"/>
      <c r="D55" s="96"/>
      <c r="E55" s="96"/>
      <c r="F55" s="97"/>
    </row>
    <row r="56" spans="1:6">
      <c r="A56" s="357"/>
      <c r="B56" s="98" t="s">
        <v>110</v>
      </c>
      <c r="C56" s="64" t="s">
        <v>93</v>
      </c>
      <c r="D56" s="64" t="s">
        <v>68</v>
      </c>
      <c r="E56" s="64" t="s">
        <v>1</v>
      </c>
      <c r="F56" s="100" t="s">
        <v>1</v>
      </c>
    </row>
    <row r="57" spans="1:6">
      <c r="A57" s="357" t="s">
        <v>1</v>
      </c>
      <c r="B57" s="98" t="s">
        <v>111</v>
      </c>
      <c r="C57" s="64" t="s">
        <v>112</v>
      </c>
      <c r="D57" s="64" t="s">
        <v>68</v>
      </c>
      <c r="E57" s="64" t="s">
        <v>1</v>
      </c>
      <c r="F57" s="100" t="s">
        <v>1</v>
      </c>
    </row>
    <row r="58" spans="1:6">
      <c r="A58" s="357" t="s">
        <v>1</v>
      </c>
      <c r="B58" s="98" t="s">
        <v>113</v>
      </c>
      <c r="C58" s="64" t="s">
        <v>1</v>
      </c>
      <c r="D58" s="64" t="s">
        <v>19</v>
      </c>
      <c r="E58" s="64" t="s">
        <v>1</v>
      </c>
      <c r="F58" s="100" t="s">
        <v>1</v>
      </c>
    </row>
    <row r="59" spans="1:6">
      <c r="A59" s="357" t="s">
        <v>1</v>
      </c>
      <c r="B59" s="98" t="s">
        <v>114</v>
      </c>
      <c r="C59" s="64" t="s">
        <v>115</v>
      </c>
      <c r="D59" s="64" t="s">
        <v>68</v>
      </c>
      <c r="E59" s="64" t="s">
        <v>1</v>
      </c>
      <c r="F59" s="100" t="s">
        <v>1</v>
      </c>
    </row>
    <row r="60" spans="1:6">
      <c r="A60" s="357"/>
      <c r="B60" s="98" t="s">
        <v>116</v>
      </c>
      <c r="C60" s="64" t="s">
        <v>117</v>
      </c>
      <c r="D60" s="64" t="s">
        <v>19</v>
      </c>
      <c r="E60" s="64"/>
      <c r="F60" s="100"/>
    </row>
    <row r="61" spans="1:6">
      <c r="A61" s="357" t="s">
        <v>1</v>
      </c>
      <c r="B61" s="98" t="s">
        <v>1397</v>
      </c>
      <c r="C61" s="64"/>
      <c r="D61" s="64" t="s">
        <v>19</v>
      </c>
      <c r="E61" s="64"/>
      <c r="F61" s="100"/>
    </row>
    <row r="62" spans="1:6">
      <c r="A62" s="357" t="s">
        <v>1</v>
      </c>
      <c r="B62" s="98" t="s">
        <v>1398</v>
      </c>
      <c r="C62" s="64" t="s">
        <v>26</v>
      </c>
      <c r="D62" s="64" t="s">
        <v>19</v>
      </c>
      <c r="E62" s="64"/>
      <c r="F62" s="100"/>
    </row>
    <row r="63" spans="1:6">
      <c r="A63" s="357" t="s">
        <v>1</v>
      </c>
      <c r="B63" s="98" t="s">
        <v>1399</v>
      </c>
      <c r="C63" s="64"/>
      <c r="D63" s="64" t="s">
        <v>19</v>
      </c>
      <c r="E63" s="64"/>
      <c r="F63" s="100"/>
    </row>
    <row r="64" spans="1:6">
      <c r="A64" s="357"/>
      <c r="B64" s="98" t="s">
        <v>1400</v>
      </c>
      <c r="C64" s="64"/>
      <c r="D64" s="64" t="s">
        <v>19</v>
      </c>
      <c r="E64" s="64"/>
      <c r="F64" s="100"/>
    </row>
    <row r="65" spans="1:6">
      <c r="A65" s="356" t="s">
        <v>1</v>
      </c>
      <c r="B65" s="98" t="s">
        <v>1401</v>
      </c>
      <c r="C65" s="64"/>
      <c r="D65" s="64" t="s">
        <v>19</v>
      </c>
      <c r="E65" s="64"/>
      <c r="F65" s="100"/>
    </row>
    <row r="66" spans="1:6">
      <c r="A66" s="93">
        <v>22</v>
      </c>
      <c r="B66" s="98" t="s">
        <v>118</v>
      </c>
      <c r="C66" s="64" t="s">
        <v>12</v>
      </c>
      <c r="D66" s="64" t="s">
        <v>119</v>
      </c>
      <c r="E66" s="64"/>
      <c r="F66" s="100"/>
    </row>
    <row r="67" spans="1:6">
      <c r="A67" s="355">
        <v>23</v>
      </c>
      <c r="B67" s="94" t="s">
        <v>120</v>
      </c>
      <c r="C67" s="96"/>
      <c r="D67" s="96"/>
      <c r="E67" s="96"/>
      <c r="F67" s="97"/>
    </row>
    <row r="68" spans="1:6">
      <c r="A68" s="357" t="s">
        <v>1</v>
      </c>
      <c r="B68" s="98" t="s">
        <v>121</v>
      </c>
      <c r="C68" s="64" t="s">
        <v>1</v>
      </c>
      <c r="D68" s="64" t="s">
        <v>101</v>
      </c>
      <c r="E68" s="64" t="s">
        <v>1</v>
      </c>
      <c r="F68" s="100" t="s">
        <v>1</v>
      </c>
    </row>
    <row r="69" spans="1:6">
      <c r="A69" s="357" t="s">
        <v>1</v>
      </c>
      <c r="B69" s="98" t="s">
        <v>122</v>
      </c>
      <c r="C69" s="64" t="s">
        <v>1</v>
      </c>
      <c r="D69" s="64" t="s">
        <v>101</v>
      </c>
      <c r="E69" s="64" t="s">
        <v>1</v>
      </c>
      <c r="F69" s="100" t="s">
        <v>1</v>
      </c>
    </row>
    <row r="70" spans="1:6">
      <c r="A70" s="357" t="s">
        <v>1</v>
      </c>
      <c r="B70" s="98" t="s">
        <v>123</v>
      </c>
      <c r="C70" s="64" t="s">
        <v>1</v>
      </c>
      <c r="D70" s="64" t="s">
        <v>124</v>
      </c>
      <c r="E70" s="64" t="s">
        <v>1</v>
      </c>
      <c r="F70" s="100" t="s">
        <v>1</v>
      </c>
    </row>
    <row r="71" spans="1:6">
      <c r="A71" s="357"/>
      <c r="B71" s="98" t="s">
        <v>125</v>
      </c>
      <c r="C71" s="64"/>
      <c r="D71" s="64" t="s">
        <v>19</v>
      </c>
      <c r="E71" s="64"/>
      <c r="F71" s="100"/>
    </row>
    <row r="72" spans="1:6">
      <c r="A72" s="356" t="s">
        <v>1</v>
      </c>
      <c r="B72" s="98" t="s">
        <v>126</v>
      </c>
      <c r="C72" s="64" t="s">
        <v>127</v>
      </c>
      <c r="D72" s="64" t="s">
        <v>1402</v>
      </c>
      <c r="E72" s="64"/>
      <c r="F72" s="100"/>
    </row>
    <row r="73" spans="1:6">
      <c r="A73" s="355">
        <v>24</v>
      </c>
      <c r="B73" s="94" t="s">
        <v>128</v>
      </c>
      <c r="C73" s="96"/>
      <c r="D73" s="96"/>
      <c r="E73" s="96"/>
      <c r="F73" s="97"/>
    </row>
    <row r="74" spans="1:6">
      <c r="A74" s="357"/>
      <c r="B74" s="98" t="s">
        <v>129</v>
      </c>
      <c r="C74" s="64" t="s">
        <v>1</v>
      </c>
      <c r="D74" s="64" t="s">
        <v>68</v>
      </c>
      <c r="E74" s="64" t="s">
        <v>1</v>
      </c>
      <c r="F74" s="100" t="s">
        <v>1</v>
      </c>
    </row>
    <row r="75" spans="1:6">
      <c r="A75" s="357"/>
      <c r="B75" s="98" t="s">
        <v>130</v>
      </c>
      <c r="C75" s="64"/>
      <c r="D75" s="64" t="s">
        <v>131</v>
      </c>
      <c r="E75" s="64"/>
      <c r="F75" s="100"/>
    </row>
    <row r="76" spans="1:6">
      <c r="A76" s="356" t="s">
        <v>1</v>
      </c>
      <c r="B76" s="98" t="s">
        <v>132</v>
      </c>
      <c r="C76" s="64" t="s">
        <v>133</v>
      </c>
      <c r="D76" s="64">
        <v>1</v>
      </c>
      <c r="E76" s="64"/>
      <c r="F76" s="100"/>
    </row>
    <row r="77" spans="1:6">
      <c r="A77" s="93">
        <v>25</v>
      </c>
      <c r="B77" s="98" t="s">
        <v>134</v>
      </c>
      <c r="C77" s="64" t="s">
        <v>135</v>
      </c>
      <c r="D77" s="64">
        <v>10</v>
      </c>
      <c r="E77" s="64"/>
      <c r="F77" s="100"/>
    </row>
    <row r="78" spans="1:6" ht="15" thickBot="1">
      <c r="A78" s="286">
        <v>26</v>
      </c>
      <c r="B78" s="353" t="s">
        <v>136</v>
      </c>
      <c r="C78" s="288" t="s">
        <v>23</v>
      </c>
      <c r="D78" s="288"/>
      <c r="E78" s="288"/>
      <c r="F78" s="289"/>
    </row>
    <row r="79" spans="1:6" ht="28.5" customHeight="1">
      <c r="B79" s="679" t="s">
        <v>1367</v>
      </c>
      <c r="C79" s="680"/>
      <c r="D79" s="680"/>
      <c r="E79" s="680"/>
      <c r="F79" s="354"/>
    </row>
    <row r="80" spans="1:6">
      <c r="B80" s="659" t="s">
        <v>1966</v>
      </c>
    </row>
  </sheetData>
  <mergeCells count="3">
    <mergeCell ref="B79:E79"/>
    <mergeCell ref="B4:E4"/>
    <mergeCell ref="A2:E3"/>
  </mergeCells>
  <printOptions horizontalCentered="1"/>
  <pageMargins left="1.0629921259842521" right="0.70866141732283472" top="0.74803149606299213" bottom="0.47244094488188981" header="0.31496062992125984" footer="0.31496062992125984"/>
  <pageSetup scale="61" orientation="portrait" r:id="rId1"/>
  <headerFooter>
    <oddFooter>&amp;C&amp;P de &amp;N&amp;R&amp;A</oddFooter>
  </headerFooter>
  <rowBreaks count="1" manualBreakCount="1">
    <brk id="66"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QT489"/>
  <sheetViews>
    <sheetView zoomScaleNormal="100" zoomScaleSheetLayoutView="100" workbookViewId="0">
      <selection activeCell="F5" sqref="F5"/>
    </sheetView>
  </sheetViews>
  <sheetFormatPr baseColWidth="10" defaultColWidth="11.42578125" defaultRowHeight="15"/>
  <cols>
    <col min="1" max="1" width="14.5703125" style="13" customWidth="1"/>
    <col min="2" max="2" width="74" style="13" customWidth="1"/>
    <col min="3" max="3" width="14.5703125" style="13" customWidth="1"/>
    <col min="4" max="4" width="24.7109375" style="13" customWidth="1"/>
    <col min="5" max="5" width="14.85546875" style="13" customWidth="1"/>
    <col min="6" max="6" width="18.7109375" style="13" customWidth="1"/>
    <col min="7" max="16384" width="11.42578125" style="13"/>
  </cols>
  <sheetData>
    <row r="1" spans="1:15">
      <c r="A1" s="335"/>
      <c r="B1" s="335"/>
      <c r="C1" s="335"/>
      <c r="D1" s="336"/>
      <c r="E1" s="335"/>
      <c r="F1" s="335"/>
    </row>
    <row r="2" spans="1:15" s="12" customFormat="1" ht="20.25">
      <c r="A2" s="682" t="s">
        <v>1974</v>
      </c>
      <c r="B2" s="682"/>
      <c r="C2" s="682"/>
      <c r="D2" s="682"/>
      <c r="E2" s="682"/>
      <c r="F2" s="11"/>
      <c r="G2" s="11"/>
      <c r="H2" s="11"/>
      <c r="I2" s="11"/>
      <c r="J2" s="11"/>
      <c r="K2" s="11"/>
      <c r="L2" s="11"/>
      <c r="M2" s="11"/>
      <c r="N2" s="11"/>
    </row>
    <row r="3" spans="1:15" s="12" customFormat="1" ht="38.25" customHeight="1">
      <c r="A3" s="682"/>
      <c r="B3" s="682"/>
      <c r="C3" s="682"/>
      <c r="D3" s="682"/>
      <c r="E3" s="682"/>
      <c r="F3" s="11"/>
      <c r="G3" s="11"/>
      <c r="H3" s="11"/>
      <c r="I3" s="11"/>
      <c r="J3" s="11"/>
      <c r="K3" s="11"/>
      <c r="L3" s="11"/>
      <c r="M3" s="11"/>
      <c r="N3" s="11"/>
    </row>
    <row r="4" spans="1:15" s="4" customFormat="1" ht="33" customHeight="1">
      <c r="A4" s="335"/>
      <c r="B4" s="681" t="s">
        <v>1963</v>
      </c>
      <c r="C4" s="681"/>
      <c r="D4" s="681"/>
      <c r="E4" s="681"/>
      <c r="F4" s="339"/>
      <c r="G4" s="335"/>
      <c r="H4" s="335"/>
    </row>
    <row r="5" spans="1:15" s="4" customFormat="1" ht="15.75">
      <c r="A5" s="335"/>
      <c r="B5" s="613"/>
      <c r="C5" s="613"/>
      <c r="D5" s="613"/>
      <c r="E5" s="613"/>
      <c r="F5" s="339"/>
      <c r="G5" s="335"/>
      <c r="H5" s="335"/>
    </row>
    <row r="6" spans="1:15" s="12" customFormat="1" ht="20.25" customHeight="1">
      <c r="A6" s="342"/>
      <c r="B6" s="343" t="s">
        <v>39</v>
      </c>
      <c r="C6" s="344"/>
      <c r="D6" s="343" t="s">
        <v>38</v>
      </c>
      <c r="F6" s="345"/>
      <c r="G6" s="11"/>
      <c r="H6" s="11"/>
      <c r="I6" s="11"/>
      <c r="J6" s="11"/>
      <c r="K6" s="11"/>
      <c r="L6" s="11"/>
      <c r="M6" s="11"/>
      <c r="N6" s="11"/>
      <c r="O6" s="11"/>
    </row>
    <row r="7" spans="1:15" ht="18">
      <c r="A7" s="342"/>
      <c r="B7" s="343"/>
      <c r="C7" s="344"/>
      <c r="D7" s="346"/>
      <c r="E7" s="343"/>
      <c r="F7" s="345"/>
    </row>
    <row r="8" spans="1:15" ht="18.75" thickBot="1">
      <c r="A8" s="343" t="s">
        <v>1821</v>
      </c>
      <c r="B8" s="343"/>
      <c r="C8" s="344"/>
      <c r="D8" s="346"/>
      <c r="E8" s="343"/>
      <c r="F8" s="345"/>
    </row>
    <row r="9" spans="1:15" ht="24.75" thickBot="1">
      <c r="A9" s="258" t="s">
        <v>3</v>
      </c>
      <c r="B9" s="258" t="s">
        <v>4</v>
      </c>
      <c r="C9" s="258" t="s">
        <v>2</v>
      </c>
      <c r="D9" s="258" t="s">
        <v>5</v>
      </c>
      <c r="E9" s="258" t="s">
        <v>6</v>
      </c>
      <c r="F9" s="349" t="s">
        <v>41</v>
      </c>
    </row>
    <row r="10" spans="1:15">
      <c r="A10" s="77">
        <v>1</v>
      </c>
      <c r="B10" s="78" t="s">
        <v>7</v>
      </c>
      <c r="C10" s="79"/>
      <c r="D10" s="79" t="s">
        <v>653</v>
      </c>
      <c r="E10" s="80"/>
      <c r="F10" s="81"/>
    </row>
    <row r="11" spans="1:15">
      <c r="A11" s="82">
        <v>2</v>
      </c>
      <c r="B11" s="83" t="s">
        <v>8</v>
      </c>
      <c r="C11" s="84"/>
      <c r="D11" s="84" t="s">
        <v>653</v>
      </c>
      <c r="E11" s="85"/>
      <c r="F11" s="86"/>
    </row>
    <row r="12" spans="1:15">
      <c r="A12" s="82">
        <v>3</v>
      </c>
      <c r="B12" s="83" t="s">
        <v>20</v>
      </c>
      <c r="C12" s="84"/>
      <c r="D12" s="84" t="s">
        <v>653</v>
      </c>
      <c r="E12" s="85"/>
      <c r="F12" s="86"/>
    </row>
    <row r="13" spans="1:15" ht="71.25">
      <c r="A13" s="334">
        <v>4</v>
      </c>
      <c r="B13" s="87" t="s">
        <v>9</v>
      </c>
      <c r="C13" s="84"/>
      <c r="D13" s="300" t="s">
        <v>1403</v>
      </c>
      <c r="E13" s="85"/>
      <c r="F13" s="86"/>
    </row>
    <row r="14" spans="1:15">
      <c r="A14" s="82">
        <v>5</v>
      </c>
      <c r="B14" s="83" t="s">
        <v>137</v>
      </c>
      <c r="C14" s="84" t="s">
        <v>12</v>
      </c>
      <c r="D14" s="84" t="s">
        <v>1404</v>
      </c>
      <c r="E14" s="85"/>
      <c r="F14" s="86"/>
    </row>
    <row r="15" spans="1:15">
      <c r="A15" s="82">
        <v>6</v>
      </c>
      <c r="B15" s="83" t="s">
        <v>138</v>
      </c>
      <c r="C15" s="84" t="s">
        <v>12</v>
      </c>
      <c r="D15" s="84" t="s">
        <v>1405</v>
      </c>
      <c r="E15" s="85"/>
      <c r="F15" s="86"/>
    </row>
    <row r="16" spans="1:15">
      <c r="A16" s="684">
        <v>7</v>
      </c>
      <c r="B16" s="88" t="s">
        <v>139</v>
      </c>
      <c r="C16" s="89"/>
      <c r="D16" s="89"/>
      <c r="E16" s="90"/>
      <c r="F16" s="91"/>
    </row>
    <row r="17" spans="1:6">
      <c r="A17" s="684"/>
      <c r="B17" s="92" t="s">
        <v>140</v>
      </c>
      <c r="C17" s="84" t="s">
        <v>133</v>
      </c>
      <c r="D17" s="84">
        <f xml:space="preserve"> 1</f>
        <v>1</v>
      </c>
      <c r="E17" s="85"/>
      <c r="F17" s="86"/>
    </row>
    <row r="18" spans="1:6">
      <c r="A18" s="684"/>
      <c r="B18" s="92" t="s">
        <v>141</v>
      </c>
      <c r="C18" s="84" t="s">
        <v>133</v>
      </c>
      <c r="D18" s="84">
        <v>1</v>
      </c>
      <c r="E18" s="85"/>
      <c r="F18" s="86"/>
    </row>
    <row r="19" spans="1:6">
      <c r="A19" s="93">
        <v>8</v>
      </c>
      <c r="B19" s="94" t="s">
        <v>142</v>
      </c>
      <c r="C19" s="95"/>
      <c r="D19" s="95"/>
      <c r="E19" s="96"/>
      <c r="F19" s="97"/>
    </row>
    <row r="20" spans="1:6">
      <c r="A20" s="355" t="s">
        <v>1</v>
      </c>
      <c r="B20" s="98" t="s">
        <v>143</v>
      </c>
      <c r="C20" s="99"/>
      <c r="D20" s="99"/>
      <c r="E20" s="64"/>
      <c r="F20" s="100"/>
    </row>
    <row r="21" spans="1:6">
      <c r="A21" s="357" t="s">
        <v>1</v>
      </c>
      <c r="B21" s="101" t="s">
        <v>144</v>
      </c>
      <c r="C21" s="99" t="s">
        <v>133</v>
      </c>
      <c r="D21" s="99" t="s">
        <v>1406</v>
      </c>
      <c r="E21" s="64"/>
      <c r="F21" s="100"/>
    </row>
    <row r="22" spans="1:6">
      <c r="A22" s="357" t="s">
        <v>1</v>
      </c>
      <c r="B22" s="101" t="s">
        <v>146</v>
      </c>
      <c r="C22" s="99" t="s">
        <v>133</v>
      </c>
      <c r="D22" s="99" t="s">
        <v>1407</v>
      </c>
      <c r="E22" s="64"/>
      <c r="F22" s="100"/>
    </row>
    <row r="23" spans="1:6">
      <c r="A23" s="357" t="s">
        <v>1</v>
      </c>
      <c r="B23" s="101" t="s">
        <v>148</v>
      </c>
      <c r="C23" s="99" t="s">
        <v>133</v>
      </c>
      <c r="D23" s="99" t="s">
        <v>1408</v>
      </c>
      <c r="E23" s="64"/>
      <c r="F23" s="100"/>
    </row>
    <row r="24" spans="1:6">
      <c r="A24" s="357" t="s">
        <v>1</v>
      </c>
      <c r="B24" s="98" t="s">
        <v>149</v>
      </c>
      <c r="C24" s="99" t="s">
        <v>133</v>
      </c>
      <c r="D24" s="99" t="s">
        <v>145</v>
      </c>
      <c r="E24" s="64"/>
      <c r="F24" s="100"/>
    </row>
    <row r="25" spans="1:6">
      <c r="A25" s="357" t="s">
        <v>1</v>
      </c>
      <c r="B25" s="98" t="s">
        <v>151</v>
      </c>
      <c r="C25" s="99" t="s">
        <v>133</v>
      </c>
      <c r="D25" s="99" t="s">
        <v>1409</v>
      </c>
      <c r="E25" s="64"/>
      <c r="F25" s="100"/>
    </row>
    <row r="26" spans="1:6">
      <c r="A26" s="357" t="s">
        <v>1</v>
      </c>
      <c r="B26" s="98" t="s">
        <v>152</v>
      </c>
      <c r="C26" s="99" t="s">
        <v>133</v>
      </c>
      <c r="D26" s="99" t="s">
        <v>1410</v>
      </c>
      <c r="E26" s="64"/>
      <c r="F26" s="100"/>
    </row>
    <row r="27" spans="1:6">
      <c r="A27" s="357" t="s">
        <v>1</v>
      </c>
      <c r="B27" s="98" t="s">
        <v>153</v>
      </c>
      <c r="C27" s="99" t="s">
        <v>133</v>
      </c>
      <c r="D27" s="99" t="s">
        <v>1409</v>
      </c>
      <c r="E27" s="64"/>
      <c r="F27" s="100"/>
    </row>
    <row r="28" spans="1:6">
      <c r="A28" s="357" t="s">
        <v>1</v>
      </c>
      <c r="B28" s="98" t="s">
        <v>154</v>
      </c>
      <c r="C28" s="99" t="s">
        <v>133</v>
      </c>
      <c r="D28" s="99" t="s">
        <v>1411</v>
      </c>
      <c r="E28" s="64"/>
      <c r="F28" s="100"/>
    </row>
    <row r="29" spans="1:6">
      <c r="A29" s="357" t="s">
        <v>1</v>
      </c>
      <c r="B29" s="98" t="s">
        <v>155</v>
      </c>
      <c r="C29" s="99"/>
      <c r="D29" s="99"/>
      <c r="E29" s="64"/>
      <c r="F29" s="100"/>
    </row>
    <row r="30" spans="1:6">
      <c r="A30" s="357" t="s">
        <v>1</v>
      </c>
      <c r="B30" s="101" t="s">
        <v>156</v>
      </c>
      <c r="C30" s="99" t="s">
        <v>133</v>
      </c>
      <c r="D30" s="99" t="s">
        <v>157</v>
      </c>
      <c r="E30" s="64"/>
      <c r="F30" s="100"/>
    </row>
    <row r="31" spans="1:6">
      <c r="A31" s="357" t="s">
        <v>1</v>
      </c>
      <c r="B31" s="101" t="s">
        <v>158</v>
      </c>
      <c r="C31" s="99" t="s">
        <v>133</v>
      </c>
      <c r="D31" s="99" t="s">
        <v>145</v>
      </c>
      <c r="E31" s="64"/>
      <c r="F31" s="100"/>
    </row>
    <row r="32" spans="1:6">
      <c r="A32" s="356" t="s">
        <v>1</v>
      </c>
      <c r="B32" s="101" t="s">
        <v>159</v>
      </c>
      <c r="C32" s="99" t="s">
        <v>133</v>
      </c>
      <c r="D32" s="99" t="s">
        <v>147</v>
      </c>
      <c r="E32" s="64"/>
      <c r="F32" s="100"/>
    </row>
    <row r="33" spans="1:6">
      <c r="A33" s="364">
        <v>9</v>
      </c>
      <c r="B33" s="102" t="s">
        <v>160</v>
      </c>
      <c r="C33" s="103"/>
      <c r="D33" s="103"/>
      <c r="E33" s="90"/>
      <c r="F33" s="91"/>
    </row>
    <row r="34" spans="1:6">
      <c r="A34" s="365"/>
      <c r="B34" s="104" t="s">
        <v>161</v>
      </c>
      <c r="C34" s="105"/>
      <c r="D34" s="105" t="s">
        <v>162</v>
      </c>
      <c r="E34" s="85"/>
      <c r="F34" s="86"/>
    </row>
    <row r="35" spans="1:6">
      <c r="A35" s="365"/>
      <c r="B35" s="104" t="s">
        <v>163</v>
      </c>
      <c r="C35" s="105"/>
      <c r="D35" s="105" t="s">
        <v>162</v>
      </c>
      <c r="E35" s="85"/>
      <c r="F35" s="86"/>
    </row>
    <row r="36" spans="1:6">
      <c r="A36" s="363"/>
      <c r="B36" s="104" t="s">
        <v>164</v>
      </c>
      <c r="C36" s="105"/>
      <c r="D36" s="105" t="s">
        <v>165</v>
      </c>
      <c r="E36" s="85"/>
      <c r="F36" s="86"/>
    </row>
    <row r="37" spans="1:6">
      <c r="A37" s="364">
        <v>10</v>
      </c>
      <c r="B37" s="102" t="s">
        <v>166</v>
      </c>
      <c r="C37" s="103"/>
      <c r="D37" s="103"/>
      <c r="E37" s="90"/>
      <c r="F37" s="91"/>
    </row>
    <row r="38" spans="1:6">
      <c r="A38" s="365"/>
      <c r="B38" s="104" t="s">
        <v>167</v>
      </c>
      <c r="C38" s="105"/>
      <c r="D38" s="105" t="s">
        <v>168</v>
      </c>
      <c r="E38" s="85"/>
      <c r="F38" s="86"/>
    </row>
    <row r="39" spans="1:6">
      <c r="A39" s="365"/>
      <c r="B39" s="104" t="s">
        <v>169</v>
      </c>
      <c r="C39" s="105"/>
      <c r="D39" s="105" t="s">
        <v>168</v>
      </c>
      <c r="E39" s="85"/>
      <c r="F39" s="86"/>
    </row>
    <row r="40" spans="1:6">
      <c r="A40" s="363"/>
      <c r="B40" s="104" t="s">
        <v>170</v>
      </c>
      <c r="C40" s="105"/>
      <c r="D40" s="105" t="s">
        <v>168</v>
      </c>
      <c r="E40" s="85"/>
      <c r="F40" s="86"/>
    </row>
    <row r="41" spans="1:6">
      <c r="A41" s="82">
        <v>11</v>
      </c>
      <c r="B41" s="106" t="s">
        <v>171</v>
      </c>
      <c r="C41" s="105"/>
      <c r="D41" s="105" t="s">
        <v>172</v>
      </c>
      <c r="E41" s="85"/>
      <c r="F41" s="86"/>
    </row>
    <row r="42" spans="1:6">
      <c r="A42" s="364">
        <v>12</v>
      </c>
      <c r="B42" s="102" t="s">
        <v>173</v>
      </c>
      <c r="C42" s="103"/>
      <c r="D42" s="103"/>
      <c r="E42" s="90"/>
      <c r="F42" s="91"/>
    </row>
    <row r="43" spans="1:6">
      <c r="A43" s="365"/>
      <c r="B43" s="104" t="s">
        <v>174</v>
      </c>
      <c r="C43" s="103"/>
      <c r="D43" s="103"/>
      <c r="E43" s="90"/>
      <c r="F43" s="91"/>
    </row>
    <row r="44" spans="1:6">
      <c r="A44" s="365"/>
      <c r="B44" s="107" t="s">
        <v>175</v>
      </c>
      <c r="C44" s="105"/>
      <c r="D44" s="105" t="s">
        <v>176</v>
      </c>
      <c r="E44" s="85"/>
      <c r="F44" s="86"/>
    </row>
    <row r="45" spans="1:6">
      <c r="A45" s="365"/>
      <c r="B45" s="107" t="s">
        <v>177</v>
      </c>
      <c r="C45" s="105"/>
      <c r="D45" s="105" t="s">
        <v>178</v>
      </c>
      <c r="E45" s="85"/>
      <c r="F45" s="86"/>
    </row>
    <row r="46" spans="1:6">
      <c r="A46" s="365"/>
      <c r="B46" s="104" t="s">
        <v>179</v>
      </c>
      <c r="C46" s="103"/>
      <c r="D46" s="103"/>
      <c r="E46" s="90"/>
      <c r="F46" s="91"/>
    </row>
    <row r="47" spans="1:6">
      <c r="A47" s="365"/>
      <c r="B47" s="107" t="s">
        <v>175</v>
      </c>
      <c r="C47" s="105"/>
      <c r="D47" s="105" t="s">
        <v>180</v>
      </c>
      <c r="E47" s="85"/>
      <c r="F47" s="86"/>
    </row>
    <row r="48" spans="1:6">
      <c r="A48" s="365"/>
      <c r="B48" s="107" t="s">
        <v>177</v>
      </c>
      <c r="C48" s="105"/>
      <c r="D48" s="105" t="s">
        <v>176</v>
      </c>
      <c r="E48" s="85"/>
      <c r="F48" s="86"/>
    </row>
    <row r="49" spans="1:6" ht="18" customHeight="1">
      <c r="A49" s="365"/>
      <c r="B49" s="104" t="s">
        <v>181</v>
      </c>
      <c r="C49" s="103"/>
      <c r="D49" s="103"/>
      <c r="E49" s="90"/>
      <c r="F49" s="91"/>
    </row>
    <row r="50" spans="1:6">
      <c r="A50" s="365"/>
      <c r="B50" s="107" t="s">
        <v>175</v>
      </c>
      <c r="C50" s="105"/>
      <c r="D50" s="105" t="s">
        <v>180</v>
      </c>
      <c r="E50" s="85"/>
      <c r="F50" s="86"/>
    </row>
    <row r="51" spans="1:6">
      <c r="A51" s="365"/>
      <c r="B51" s="107" t="s">
        <v>177</v>
      </c>
      <c r="C51" s="105"/>
      <c r="D51" s="105" t="s">
        <v>178</v>
      </c>
      <c r="E51" s="85"/>
      <c r="F51" s="86"/>
    </row>
    <row r="52" spans="1:6">
      <c r="A52" s="365"/>
      <c r="B52" s="104" t="s">
        <v>182</v>
      </c>
      <c r="C52" s="103"/>
      <c r="D52" s="103"/>
      <c r="E52" s="90"/>
      <c r="F52" s="91"/>
    </row>
    <row r="53" spans="1:6">
      <c r="A53" s="365"/>
      <c r="B53" s="107" t="s">
        <v>175</v>
      </c>
      <c r="C53" s="105"/>
      <c r="D53" s="105" t="s">
        <v>180</v>
      </c>
      <c r="E53" s="85"/>
      <c r="F53" s="86"/>
    </row>
    <row r="54" spans="1:6">
      <c r="A54" s="365"/>
      <c r="B54" s="107" t="s">
        <v>177</v>
      </c>
      <c r="C54" s="105"/>
      <c r="D54" s="105" t="s">
        <v>178</v>
      </c>
      <c r="E54" s="85"/>
      <c r="F54" s="86"/>
    </row>
    <row r="55" spans="1:6" ht="28.5">
      <c r="A55" s="365"/>
      <c r="B55" s="104" t="s">
        <v>183</v>
      </c>
      <c r="C55" s="103"/>
      <c r="D55" s="103"/>
      <c r="E55" s="90"/>
      <c r="F55" s="91"/>
    </row>
    <row r="56" spans="1:6">
      <c r="A56" s="365"/>
      <c r="B56" s="107" t="s">
        <v>175</v>
      </c>
      <c r="C56" s="105"/>
      <c r="D56" s="105" t="s">
        <v>180</v>
      </c>
      <c r="E56" s="85"/>
      <c r="F56" s="86"/>
    </row>
    <row r="57" spans="1:6">
      <c r="A57" s="365"/>
      <c r="B57" s="107" t="s">
        <v>177</v>
      </c>
      <c r="C57" s="105"/>
      <c r="D57" s="105" t="s">
        <v>176</v>
      </c>
      <c r="E57" s="85"/>
      <c r="F57" s="86"/>
    </row>
    <row r="58" spans="1:6" ht="20.25" customHeight="1">
      <c r="A58" s="365"/>
      <c r="B58" s="104" t="s">
        <v>184</v>
      </c>
      <c r="C58" s="103"/>
      <c r="D58" s="103"/>
      <c r="E58" s="90"/>
      <c r="F58" s="91"/>
    </row>
    <row r="59" spans="1:6">
      <c r="A59" s="365"/>
      <c r="B59" s="108" t="s">
        <v>175</v>
      </c>
      <c r="C59" s="105"/>
      <c r="D59" s="105" t="s">
        <v>180</v>
      </c>
      <c r="E59" s="85"/>
      <c r="F59" s="86"/>
    </row>
    <row r="60" spans="1:6">
      <c r="A60" s="365"/>
      <c r="B60" s="108" t="s">
        <v>177</v>
      </c>
      <c r="C60" s="105"/>
      <c r="D60" s="105" t="s">
        <v>178</v>
      </c>
      <c r="E60" s="85"/>
      <c r="F60" s="86"/>
    </row>
    <row r="61" spans="1:6" ht="17.25" customHeight="1">
      <c r="A61" s="365"/>
      <c r="B61" s="104" t="s">
        <v>185</v>
      </c>
      <c r="C61" s="103"/>
      <c r="D61" s="103"/>
      <c r="E61" s="90"/>
      <c r="F61" s="91"/>
    </row>
    <row r="62" spans="1:6">
      <c r="A62" s="365"/>
      <c r="B62" s="107" t="s">
        <v>175</v>
      </c>
      <c r="C62" s="105"/>
      <c r="D62" s="105" t="s">
        <v>180</v>
      </c>
      <c r="E62" s="85"/>
      <c r="F62" s="86"/>
    </row>
    <row r="63" spans="1:6">
      <c r="A63" s="365"/>
      <c r="B63" s="107" t="s">
        <v>177</v>
      </c>
      <c r="C63" s="105"/>
      <c r="D63" s="105" t="s">
        <v>178</v>
      </c>
      <c r="E63" s="85"/>
      <c r="F63" s="86"/>
    </row>
    <row r="64" spans="1:6" ht="29.25" customHeight="1">
      <c r="A64" s="365"/>
      <c r="B64" s="104" t="s">
        <v>186</v>
      </c>
      <c r="C64" s="103"/>
      <c r="D64" s="103"/>
      <c r="E64" s="90"/>
      <c r="F64" s="91"/>
    </row>
    <row r="65" spans="1:6">
      <c r="A65" s="365"/>
      <c r="B65" s="107" t="s">
        <v>175</v>
      </c>
      <c r="C65" s="105"/>
      <c r="D65" s="105" t="s">
        <v>180</v>
      </c>
      <c r="E65" s="85"/>
      <c r="F65" s="86"/>
    </row>
    <row r="66" spans="1:6">
      <c r="A66" s="365"/>
      <c r="B66" s="107" t="s">
        <v>177</v>
      </c>
      <c r="C66" s="105"/>
      <c r="D66" s="105" t="s">
        <v>187</v>
      </c>
      <c r="E66" s="85"/>
      <c r="F66" s="86"/>
    </row>
    <row r="67" spans="1:6" ht="15" customHeight="1">
      <c r="A67" s="365"/>
      <c r="B67" s="104" t="s">
        <v>188</v>
      </c>
      <c r="C67" s="103"/>
      <c r="D67" s="103"/>
      <c r="E67" s="90"/>
      <c r="F67" s="91"/>
    </row>
    <row r="68" spans="1:6">
      <c r="A68" s="365"/>
      <c r="B68" s="107" t="s">
        <v>175</v>
      </c>
      <c r="C68" s="105"/>
      <c r="D68" s="105" t="s">
        <v>180</v>
      </c>
      <c r="E68" s="85"/>
      <c r="F68" s="86"/>
    </row>
    <row r="69" spans="1:6">
      <c r="A69" s="363"/>
      <c r="B69" s="107" t="s">
        <v>177</v>
      </c>
      <c r="C69" s="105"/>
      <c r="D69" s="105" t="s">
        <v>176</v>
      </c>
      <c r="E69" s="85"/>
      <c r="F69" s="86"/>
    </row>
    <row r="70" spans="1:6">
      <c r="A70" s="82">
        <v>13</v>
      </c>
      <c r="B70" s="106" t="s">
        <v>189</v>
      </c>
      <c r="C70" s="105"/>
      <c r="D70" s="105" t="s">
        <v>190</v>
      </c>
      <c r="E70" s="85"/>
      <c r="F70" s="86"/>
    </row>
    <row r="71" spans="1:6">
      <c r="A71" s="82">
        <v>14</v>
      </c>
      <c r="B71" s="102" t="s">
        <v>191</v>
      </c>
      <c r="C71" s="103"/>
      <c r="D71" s="103"/>
      <c r="E71" s="90"/>
      <c r="F71" s="91"/>
    </row>
    <row r="72" spans="1:6">
      <c r="A72" s="364"/>
      <c r="B72" s="104" t="s">
        <v>192</v>
      </c>
      <c r="C72" s="105" t="s">
        <v>193</v>
      </c>
      <c r="D72" s="105" t="s">
        <v>653</v>
      </c>
      <c r="E72" s="85"/>
      <c r="F72" s="86"/>
    </row>
    <row r="73" spans="1:6">
      <c r="A73" s="365"/>
      <c r="B73" s="104" t="s">
        <v>194</v>
      </c>
      <c r="C73" s="105" t="s">
        <v>195</v>
      </c>
      <c r="D73" s="105" t="s">
        <v>653</v>
      </c>
      <c r="E73" s="85"/>
      <c r="F73" s="86"/>
    </row>
    <row r="74" spans="1:6">
      <c r="A74" s="365"/>
      <c r="B74" s="104" t="s">
        <v>196</v>
      </c>
      <c r="C74" s="105" t="s">
        <v>193</v>
      </c>
      <c r="D74" s="105" t="s">
        <v>653</v>
      </c>
      <c r="E74" s="85"/>
      <c r="F74" s="86"/>
    </row>
    <row r="75" spans="1:6">
      <c r="A75" s="365"/>
      <c r="B75" s="104" t="s">
        <v>197</v>
      </c>
      <c r="C75" s="105" t="s">
        <v>195</v>
      </c>
      <c r="D75" s="105" t="s">
        <v>653</v>
      </c>
      <c r="E75" s="85"/>
      <c r="F75" s="86"/>
    </row>
    <row r="76" spans="1:6">
      <c r="A76" s="365"/>
      <c r="B76" s="104" t="s">
        <v>198</v>
      </c>
      <c r="C76" s="105" t="s">
        <v>199</v>
      </c>
      <c r="D76" s="105" t="s">
        <v>653</v>
      </c>
      <c r="E76" s="85"/>
      <c r="F76" s="86"/>
    </row>
    <row r="77" spans="1:6">
      <c r="A77" s="363"/>
      <c r="B77" s="104" t="s">
        <v>200</v>
      </c>
      <c r="C77" s="105"/>
      <c r="D77" s="105" t="s">
        <v>653</v>
      </c>
      <c r="E77" s="85"/>
      <c r="F77" s="86"/>
    </row>
    <row r="78" spans="1:6">
      <c r="A78" s="82">
        <v>15</v>
      </c>
      <c r="B78" s="109" t="s">
        <v>1374</v>
      </c>
      <c r="C78" s="105"/>
      <c r="D78" s="105" t="s">
        <v>201</v>
      </c>
      <c r="E78" s="85"/>
      <c r="F78" s="86"/>
    </row>
    <row r="79" spans="1:6">
      <c r="A79" s="82">
        <v>16</v>
      </c>
      <c r="B79" s="102" t="s">
        <v>1412</v>
      </c>
      <c r="C79" s="103"/>
      <c r="D79" s="103"/>
      <c r="E79" s="90"/>
      <c r="F79" s="91"/>
    </row>
    <row r="80" spans="1:6">
      <c r="A80" s="364"/>
      <c r="B80" s="92" t="s">
        <v>1415</v>
      </c>
      <c r="C80" s="99"/>
      <c r="D80" s="99"/>
      <c r="E80" s="64"/>
      <c r="F80" s="100"/>
    </row>
    <row r="81" spans="1:6">
      <c r="A81" s="365"/>
      <c r="B81" s="92" t="s">
        <v>1413</v>
      </c>
      <c r="C81" s="99"/>
      <c r="D81" s="99"/>
      <c r="E81" s="64"/>
      <c r="F81" s="100"/>
    </row>
    <row r="82" spans="1:6">
      <c r="A82" s="365"/>
      <c r="B82" s="92" t="s">
        <v>1414</v>
      </c>
      <c r="C82" s="99"/>
      <c r="D82" s="99" t="s">
        <v>202</v>
      </c>
      <c r="E82" s="64"/>
      <c r="F82" s="100"/>
    </row>
    <row r="83" spans="1:6">
      <c r="A83" s="363"/>
      <c r="B83" s="92" t="s">
        <v>1413</v>
      </c>
      <c r="C83" s="99"/>
      <c r="D83" s="99">
        <v>4</v>
      </c>
      <c r="E83" s="64"/>
      <c r="F83" s="100"/>
    </row>
    <row r="84" spans="1:6">
      <c r="A84" s="82">
        <v>17</v>
      </c>
      <c r="B84" s="98" t="s">
        <v>203</v>
      </c>
      <c r="C84" s="99"/>
      <c r="D84" s="99" t="s">
        <v>206</v>
      </c>
      <c r="E84" s="64"/>
      <c r="F84" s="100"/>
    </row>
    <row r="85" spans="1:6">
      <c r="A85" s="82">
        <v>18</v>
      </c>
      <c r="B85" s="98" t="s">
        <v>204</v>
      </c>
      <c r="C85" s="99"/>
      <c r="D85" s="99" t="s">
        <v>206</v>
      </c>
      <c r="E85" s="64"/>
      <c r="F85" s="100"/>
    </row>
    <row r="86" spans="1:6">
      <c r="A86" s="364">
        <v>19</v>
      </c>
      <c r="B86" s="94" t="s">
        <v>1416</v>
      </c>
      <c r="C86" s="95"/>
      <c r="D86" s="95"/>
      <c r="E86" s="96"/>
      <c r="F86" s="97"/>
    </row>
    <row r="87" spans="1:6">
      <c r="A87" s="365"/>
      <c r="B87" s="101" t="s">
        <v>205</v>
      </c>
      <c r="C87" s="99"/>
      <c r="D87" s="99" t="s">
        <v>206</v>
      </c>
      <c r="E87" s="64"/>
      <c r="F87" s="100"/>
    </row>
    <row r="88" spans="1:6">
      <c r="A88" s="367"/>
      <c r="B88" s="92" t="s">
        <v>207</v>
      </c>
      <c r="C88" s="111"/>
      <c r="D88" s="99"/>
      <c r="E88" s="112"/>
      <c r="F88" s="113"/>
    </row>
    <row r="89" spans="1:6">
      <c r="A89" s="367"/>
      <c r="B89" s="101" t="s">
        <v>208</v>
      </c>
      <c r="C89" s="111"/>
      <c r="D89" s="99" t="s">
        <v>206</v>
      </c>
      <c r="E89" s="112"/>
      <c r="F89" s="113"/>
    </row>
    <row r="90" spans="1:6">
      <c r="A90" s="367"/>
      <c r="B90" s="101" t="s">
        <v>209</v>
      </c>
      <c r="C90" s="111"/>
      <c r="D90" s="99" t="s">
        <v>206</v>
      </c>
      <c r="E90" s="112"/>
      <c r="F90" s="113"/>
    </row>
    <row r="91" spans="1:6" ht="29.25">
      <c r="A91" s="367"/>
      <c r="B91" s="101" t="s">
        <v>1417</v>
      </c>
      <c r="C91" s="111"/>
      <c r="D91" s="99" t="s">
        <v>1419</v>
      </c>
      <c r="E91" s="112"/>
      <c r="F91" s="113"/>
    </row>
    <row r="92" spans="1:6">
      <c r="A92" s="367"/>
      <c r="B92" s="101" t="s">
        <v>1375</v>
      </c>
      <c r="C92" s="111"/>
      <c r="D92" s="99" t="s">
        <v>210</v>
      </c>
      <c r="E92" s="112"/>
      <c r="F92" s="113"/>
    </row>
    <row r="93" spans="1:6">
      <c r="A93" s="366"/>
      <c r="B93" s="101" t="s">
        <v>1376</v>
      </c>
      <c r="C93" s="99" t="s">
        <v>133</v>
      </c>
      <c r="D93" s="99" t="s">
        <v>1418</v>
      </c>
      <c r="E93" s="112"/>
      <c r="F93" s="113"/>
    </row>
    <row r="94" spans="1:6">
      <c r="A94" s="364">
        <v>20</v>
      </c>
      <c r="B94" s="94" t="s">
        <v>211</v>
      </c>
      <c r="C94" s="95"/>
      <c r="D94" s="95"/>
      <c r="E94" s="96"/>
      <c r="F94" s="97"/>
    </row>
    <row r="95" spans="1:6">
      <c r="A95" s="365" t="s">
        <v>1</v>
      </c>
      <c r="B95" s="101" t="s">
        <v>212</v>
      </c>
      <c r="C95" s="99" t="s">
        <v>12</v>
      </c>
      <c r="D95" s="99" t="s">
        <v>213</v>
      </c>
      <c r="E95" s="64"/>
      <c r="F95" s="100"/>
    </row>
    <row r="96" spans="1:6">
      <c r="A96" s="365" t="s">
        <v>1</v>
      </c>
      <c r="B96" s="101" t="s">
        <v>214</v>
      </c>
      <c r="C96" s="99" t="s">
        <v>12</v>
      </c>
      <c r="D96" s="99" t="s">
        <v>213</v>
      </c>
      <c r="E96" s="64"/>
      <c r="F96" s="100"/>
    </row>
    <row r="97" spans="1:6">
      <c r="A97" s="365" t="s">
        <v>1</v>
      </c>
      <c r="B97" s="101" t="s">
        <v>215</v>
      </c>
      <c r="C97" s="99" t="s">
        <v>12</v>
      </c>
      <c r="D97" s="99" t="s">
        <v>213</v>
      </c>
      <c r="E97" s="64"/>
      <c r="F97" s="100"/>
    </row>
    <row r="98" spans="1:6">
      <c r="A98" s="363" t="s">
        <v>1</v>
      </c>
      <c r="B98" s="101" t="s">
        <v>216</v>
      </c>
      <c r="C98" s="99" t="s">
        <v>12</v>
      </c>
      <c r="D98" s="99" t="s">
        <v>213</v>
      </c>
      <c r="E98" s="64"/>
      <c r="F98" s="100"/>
    </row>
    <row r="99" spans="1:6">
      <c r="A99" s="82">
        <v>21</v>
      </c>
      <c r="B99" s="98" t="s">
        <v>217</v>
      </c>
      <c r="C99" s="99" t="s">
        <v>103</v>
      </c>
      <c r="D99" s="99" t="s">
        <v>218</v>
      </c>
      <c r="E99" s="64"/>
      <c r="F99" s="100"/>
    </row>
    <row r="100" spans="1:6">
      <c r="A100" s="82">
        <v>22</v>
      </c>
      <c r="B100" s="98" t="s">
        <v>31</v>
      </c>
      <c r="C100" s="99"/>
      <c r="D100" s="99" t="s">
        <v>32</v>
      </c>
      <c r="E100" s="64"/>
      <c r="F100" s="100"/>
    </row>
    <row r="101" spans="1:6">
      <c r="A101" s="687" t="s">
        <v>219</v>
      </c>
      <c r="B101" s="688"/>
      <c r="C101" s="115"/>
      <c r="D101" s="115"/>
      <c r="E101" s="115"/>
      <c r="F101" s="116"/>
    </row>
    <row r="102" spans="1:6" ht="24">
      <c r="A102" s="117" t="s">
        <v>3</v>
      </c>
      <c r="B102" s="118" t="s">
        <v>4</v>
      </c>
      <c r="C102" s="118" t="s">
        <v>2</v>
      </c>
      <c r="D102" s="118" t="s">
        <v>5</v>
      </c>
      <c r="E102" s="118" t="s">
        <v>6</v>
      </c>
      <c r="F102" s="362" t="s">
        <v>41</v>
      </c>
    </row>
    <row r="103" spans="1:6">
      <c r="A103" s="334">
        <v>1</v>
      </c>
      <c r="B103" s="119" t="s">
        <v>7</v>
      </c>
      <c r="C103" s="120"/>
      <c r="D103" s="120" t="s">
        <v>653</v>
      </c>
      <c r="E103" s="121"/>
      <c r="F103" s="122"/>
    </row>
    <row r="104" spans="1:6">
      <c r="A104" s="334">
        <v>2</v>
      </c>
      <c r="B104" s="119" t="s">
        <v>8</v>
      </c>
      <c r="C104" s="120"/>
      <c r="D104" s="120" t="s">
        <v>653</v>
      </c>
      <c r="E104" s="121"/>
      <c r="F104" s="122"/>
    </row>
    <row r="105" spans="1:6">
      <c r="A105" s="334">
        <v>3</v>
      </c>
      <c r="B105" s="119" t="s">
        <v>20</v>
      </c>
      <c r="C105" s="120"/>
      <c r="D105" s="120" t="s">
        <v>653</v>
      </c>
      <c r="E105" s="121"/>
      <c r="F105" s="122"/>
    </row>
    <row r="106" spans="1:6">
      <c r="A106" s="262">
        <v>4</v>
      </c>
      <c r="B106" s="123" t="s">
        <v>91</v>
      </c>
      <c r="C106" s="124"/>
      <c r="D106" s="124"/>
      <c r="E106" s="125"/>
      <c r="F106" s="126"/>
    </row>
    <row r="107" spans="1:6">
      <c r="A107" s="369" t="s">
        <v>1</v>
      </c>
      <c r="B107" s="127" t="s">
        <v>220</v>
      </c>
      <c r="C107" s="120" t="s">
        <v>221</v>
      </c>
      <c r="D107" s="120">
        <v>125</v>
      </c>
      <c r="E107" s="121"/>
      <c r="F107" s="122"/>
    </row>
    <row r="108" spans="1:6">
      <c r="A108" s="369"/>
      <c r="B108" s="128" t="s">
        <v>222</v>
      </c>
      <c r="C108" s="129" t="s">
        <v>12</v>
      </c>
      <c r="D108" s="129" t="s">
        <v>223</v>
      </c>
      <c r="E108" s="121"/>
      <c r="F108" s="122"/>
    </row>
    <row r="109" spans="1:6">
      <c r="A109" s="369" t="s">
        <v>1</v>
      </c>
      <c r="B109" s="127" t="s">
        <v>224</v>
      </c>
      <c r="C109" s="120" t="s">
        <v>10</v>
      </c>
      <c r="D109" s="120">
        <v>60</v>
      </c>
      <c r="E109" s="121"/>
      <c r="F109" s="122"/>
    </row>
    <row r="110" spans="1:6">
      <c r="A110" s="368" t="s">
        <v>1</v>
      </c>
      <c r="B110" s="119" t="s">
        <v>225</v>
      </c>
      <c r="C110" s="120" t="s">
        <v>73</v>
      </c>
      <c r="D110" s="120" t="s">
        <v>653</v>
      </c>
      <c r="E110" s="121"/>
      <c r="F110" s="122"/>
    </row>
    <row r="111" spans="1:6">
      <c r="A111" s="262">
        <v>5</v>
      </c>
      <c r="B111" s="130" t="s">
        <v>226</v>
      </c>
      <c r="C111" s="124"/>
      <c r="D111" s="124"/>
      <c r="E111" s="125"/>
      <c r="F111" s="126"/>
    </row>
    <row r="112" spans="1:6">
      <c r="A112" s="369" t="s">
        <v>1</v>
      </c>
      <c r="B112" s="127" t="s">
        <v>227</v>
      </c>
      <c r="C112" s="120"/>
      <c r="D112" s="64" t="s">
        <v>1420</v>
      </c>
      <c r="E112" s="121"/>
      <c r="F112" s="122"/>
    </row>
    <row r="113" spans="1:6">
      <c r="A113" s="371" t="s">
        <v>1</v>
      </c>
      <c r="B113" s="127" t="s">
        <v>228</v>
      </c>
      <c r="C113" s="120" t="s">
        <v>229</v>
      </c>
      <c r="D113" s="120">
        <v>8</v>
      </c>
      <c r="E113" s="121"/>
      <c r="F113" s="122"/>
    </row>
    <row r="114" spans="1:6">
      <c r="A114" s="371"/>
      <c r="B114" s="127" t="s">
        <v>230</v>
      </c>
      <c r="C114" s="120" t="s">
        <v>229</v>
      </c>
      <c r="D114" s="120" t="s">
        <v>1421</v>
      </c>
      <c r="E114" s="121"/>
      <c r="F114" s="122"/>
    </row>
    <row r="115" spans="1:6">
      <c r="A115" s="371" t="s">
        <v>1</v>
      </c>
      <c r="B115" s="127" t="s">
        <v>231</v>
      </c>
      <c r="C115" s="120"/>
      <c r="D115" s="120" t="s">
        <v>232</v>
      </c>
      <c r="E115" s="121"/>
      <c r="F115" s="122"/>
    </row>
    <row r="116" spans="1:6">
      <c r="A116" s="371"/>
      <c r="B116" s="127" t="s">
        <v>233</v>
      </c>
      <c r="C116" s="120"/>
      <c r="D116" s="120" t="s">
        <v>653</v>
      </c>
      <c r="E116" s="121"/>
      <c r="F116" s="122"/>
    </row>
    <row r="117" spans="1:6">
      <c r="A117" s="372" t="s">
        <v>1</v>
      </c>
      <c r="B117" s="127" t="s">
        <v>234</v>
      </c>
      <c r="C117" s="120"/>
      <c r="D117" s="120" t="s">
        <v>235</v>
      </c>
      <c r="E117" s="121"/>
      <c r="F117" s="122"/>
    </row>
    <row r="118" spans="1:6">
      <c r="A118" s="372"/>
      <c r="B118" s="127" t="s">
        <v>236</v>
      </c>
      <c r="C118" s="120"/>
      <c r="D118" s="120" t="s">
        <v>19</v>
      </c>
      <c r="E118" s="121"/>
      <c r="F118" s="122"/>
    </row>
    <row r="119" spans="1:6">
      <c r="A119" s="370"/>
      <c r="B119" s="127" t="s">
        <v>237</v>
      </c>
      <c r="C119" s="120" t="s">
        <v>26</v>
      </c>
      <c r="D119" s="120">
        <v>50000</v>
      </c>
      <c r="E119" s="121"/>
      <c r="F119" s="122"/>
    </row>
    <row r="120" spans="1:6">
      <c r="A120" s="262">
        <v>6</v>
      </c>
      <c r="B120" s="130" t="s">
        <v>238</v>
      </c>
      <c r="C120" s="124"/>
      <c r="D120" s="124"/>
      <c r="E120" s="125"/>
      <c r="F120" s="126"/>
    </row>
    <row r="121" spans="1:6">
      <c r="A121" s="369" t="s">
        <v>1</v>
      </c>
      <c r="B121" s="127" t="s">
        <v>35</v>
      </c>
      <c r="C121" s="120"/>
      <c r="D121" s="120" t="s">
        <v>653</v>
      </c>
      <c r="E121" s="121"/>
      <c r="F121" s="122"/>
    </row>
    <row r="122" spans="1:6">
      <c r="A122" s="369" t="s">
        <v>1</v>
      </c>
      <c r="B122" s="127" t="s">
        <v>239</v>
      </c>
      <c r="C122" s="120"/>
      <c r="D122" s="120" t="s">
        <v>653</v>
      </c>
      <c r="E122" s="121"/>
      <c r="F122" s="122"/>
    </row>
    <row r="123" spans="1:6">
      <c r="A123" s="369" t="s">
        <v>1</v>
      </c>
      <c r="B123" s="127" t="s">
        <v>240</v>
      </c>
      <c r="C123" s="120"/>
      <c r="D123" s="120" t="s">
        <v>653</v>
      </c>
      <c r="E123" s="121"/>
      <c r="F123" s="122"/>
    </row>
    <row r="124" spans="1:6">
      <c r="A124" s="369"/>
      <c r="B124" s="127" t="s">
        <v>241</v>
      </c>
      <c r="C124" s="131"/>
      <c r="D124" s="132" t="s">
        <v>242</v>
      </c>
      <c r="E124" s="121"/>
      <c r="F124" s="122"/>
    </row>
    <row r="125" spans="1:6">
      <c r="A125" s="369" t="s">
        <v>1</v>
      </c>
      <c r="B125" s="127" t="s">
        <v>243</v>
      </c>
      <c r="C125" s="120"/>
      <c r="D125" s="120"/>
      <c r="E125" s="121"/>
      <c r="F125" s="122"/>
    </row>
    <row r="126" spans="1:6">
      <c r="A126" s="369" t="s">
        <v>1</v>
      </c>
      <c r="B126" s="133" t="s">
        <v>220</v>
      </c>
      <c r="C126" s="120" t="s">
        <v>221</v>
      </c>
      <c r="D126" s="120">
        <v>125</v>
      </c>
      <c r="E126" s="121"/>
      <c r="F126" s="122"/>
    </row>
    <row r="127" spans="1:6">
      <c r="A127" s="369" t="s">
        <v>1</v>
      </c>
      <c r="B127" s="133" t="s">
        <v>224</v>
      </c>
      <c r="C127" s="120" t="s">
        <v>10</v>
      </c>
      <c r="D127" s="120">
        <v>60</v>
      </c>
      <c r="E127" s="121"/>
      <c r="F127" s="122"/>
    </row>
    <row r="128" spans="1:6">
      <c r="A128" s="369" t="s">
        <v>1</v>
      </c>
      <c r="B128" s="133" t="s">
        <v>244</v>
      </c>
      <c r="C128" s="120" t="s">
        <v>73</v>
      </c>
      <c r="D128" s="120" t="s">
        <v>653</v>
      </c>
      <c r="E128" s="121"/>
      <c r="F128" s="122"/>
    </row>
    <row r="129" spans="1:6">
      <c r="A129" s="369" t="s">
        <v>1</v>
      </c>
      <c r="B129" s="127" t="s">
        <v>245</v>
      </c>
      <c r="C129" s="120"/>
      <c r="D129" s="120"/>
      <c r="E129" s="121"/>
      <c r="F129" s="122"/>
    </row>
    <row r="130" spans="1:6">
      <c r="A130" s="369" t="s">
        <v>1</v>
      </c>
      <c r="B130" s="133" t="s">
        <v>246</v>
      </c>
      <c r="C130" s="120" t="s">
        <v>247</v>
      </c>
      <c r="D130" s="64" t="s">
        <v>248</v>
      </c>
      <c r="E130" s="121"/>
      <c r="F130" s="122"/>
    </row>
    <row r="131" spans="1:6">
      <c r="A131" s="369" t="s">
        <v>1</v>
      </c>
      <c r="B131" s="133" t="s">
        <v>249</v>
      </c>
      <c r="C131" s="120" t="s">
        <v>250</v>
      </c>
      <c r="D131" s="64" t="s">
        <v>251</v>
      </c>
      <c r="E131" s="121"/>
      <c r="F131" s="122"/>
    </row>
    <row r="132" spans="1:6">
      <c r="A132" s="369" t="s">
        <v>1</v>
      </c>
      <c r="B132" s="133" t="s">
        <v>252</v>
      </c>
      <c r="C132" s="120" t="s">
        <v>25</v>
      </c>
      <c r="D132" s="120" t="s">
        <v>253</v>
      </c>
      <c r="E132" s="121"/>
      <c r="F132" s="122"/>
    </row>
    <row r="133" spans="1:6">
      <c r="A133" s="369" t="s">
        <v>1</v>
      </c>
      <c r="B133" s="133" t="s">
        <v>254</v>
      </c>
      <c r="C133" s="120"/>
      <c r="D133" s="120" t="s">
        <v>19</v>
      </c>
      <c r="E133" s="121"/>
      <c r="F133" s="122"/>
    </row>
    <row r="134" spans="1:6">
      <c r="A134" s="368"/>
      <c r="B134" s="127" t="s">
        <v>255</v>
      </c>
      <c r="C134" s="120" t="s">
        <v>26</v>
      </c>
      <c r="D134" s="120" t="s">
        <v>256</v>
      </c>
      <c r="E134" s="121"/>
      <c r="F134" s="122"/>
    </row>
    <row r="135" spans="1:6">
      <c r="A135" s="334">
        <v>7</v>
      </c>
      <c r="B135" s="134" t="s">
        <v>257</v>
      </c>
      <c r="C135" s="120"/>
      <c r="D135" s="120" t="s">
        <v>258</v>
      </c>
      <c r="E135" s="121"/>
      <c r="F135" s="122"/>
    </row>
    <row r="136" spans="1:6">
      <c r="A136" s="334">
        <v>8</v>
      </c>
      <c r="B136" s="87" t="s">
        <v>259</v>
      </c>
      <c r="C136" s="120"/>
      <c r="D136" s="120" t="s">
        <v>23</v>
      </c>
      <c r="E136" s="121"/>
      <c r="F136" s="122"/>
    </row>
    <row r="137" spans="1:6">
      <c r="A137" s="262">
        <v>9</v>
      </c>
      <c r="B137" s="130" t="s">
        <v>260</v>
      </c>
      <c r="C137" s="124"/>
      <c r="D137" s="124"/>
      <c r="E137" s="125"/>
      <c r="F137" s="126"/>
    </row>
    <row r="138" spans="1:6">
      <c r="A138" s="371" t="s">
        <v>1</v>
      </c>
      <c r="B138" s="87" t="s">
        <v>35</v>
      </c>
      <c r="C138" s="120"/>
      <c r="D138" s="120" t="s">
        <v>653</v>
      </c>
      <c r="E138" s="121"/>
      <c r="F138" s="122"/>
    </row>
    <row r="139" spans="1:6">
      <c r="A139" s="371" t="s">
        <v>1</v>
      </c>
      <c r="B139" s="87" t="s">
        <v>239</v>
      </c>
      <c r="C139" s="120"/>
      <c r="D139" s="120" t="s">
        <v>653</v>
      </c>
      <c r="E139" s="121"/>
      <c r="F139" s="122"/>
    </row>
    <row r="140" spans="1:6">
      <c r="A140" s="369" t="s">
        <v>1</v>
      </c>
      <c r="B140" s="87" t="s">
        <v>240</v>
      </c>
      <c r="C140" s="120"/>
      <c r="D140" s="120" t="s">
        <v>653</v>
      </c>
      <c r="E140" s="121"/>
      <c r="F140" s="122"/>
    </row>
    <row r="141" spans="1:6">
      <c r="A141" s="369" t="s">
        <v>1</v>
      </c>
      <c r="B141" s="87" t="s">
        <v>261</v>
      </c>
      <c r="C141" s="120"/>
      <c r="D141" s="120" t="s">
        <v>262</v>
      </c>
      <c r="E141" s="121"/>
      <c r="F141" s="122"/>
    </row>
    <row r="142" spans="1:6">
      <c r="A142" s="369" t="s">
        <v>1</v>
      </c>
      <c r="B142" s="87" t="s">
        <v>263</v>
      </c>
      <c r="C142" s="120" t="s">
        <v>135</v>
      </c>
      <c r="D142" s="120"/>
      <c r="E142" s="121"/>
      <c r="F142" s="122"/>
    </row>
    <row r="143" spans="1:6">
      <c r="A143" s="368"/>
      <c r="B143" s="87" t="s">
        <v>264</v>
      </c>
      <c r="C143" s="120" t="s">
        <v>26</v>
      </c>
      <c r="D143" s="120" t="s">
        <v>265</v>
      </c>
      <c r="E143" s="121"/>
      <c r="F143" s="122"/>
    </row>
    <row r="144" spans="1:6">
      <c r="A144" s="114" t="s">
        <v>266</v>
      </c>
      <c r="B144" s="115"/>
      <c r="C144" s="115"/>
      <c r="D144" s="115"/>
      <c r="E144" s="115"/>
      <c r="F144" s="116"/>
    </row>
    <row r="145" spans="1:8">
      <c r="A145" s="334">
        <v>1</v>
      </c>
      <c r="B145" s="87" t="s">
        <v>7</v>
      </c>
      <c r="C145" s="120"/>
      <c r="D145" s="120" t="s">
        <v>653</v>
      </c>
      <c r="E145" s="121"/>
      <c r="F145" s="122"/>
    </row>
    <row r="146" spans="1:8">
      <c r="A146" s="334">
        <v>2</v>
      </c>
      <c r="B146" s="87" t="s">
        <v>8</v>
      </c>
      <c r="C146" s="120"/>
      <c r="D146" s="120" t="s">
        <v>653</v>
      </c>
      <c r="E146" s="121"/>
      <c r="F146" s="122"/>
      <c r="H146" s="373"/>
    </row>
    <row r="147" spans="1:8">
      <c r="A147" s="334">
        <v>3</v>
      </c>
      <c r="B147" s="87" t="s">
        <v>20</v>
      </c>
      <c r="C147" s="120"/>
      <c r="D147" s="120" t="s">
        <v>653</v>
      </c>
      <c r="E147" s="121"/>
      <c r="F147" s="122"/>
    </row>
    <row r="148" spans="1:8">
      <c r="A148" s="262">
        <v>4</v>
      </c>
      <c r="B148" s="130" t="s">
        <v>91</v>
      </c>
      <c r="C148" s="124"/>
      <c r="D148" s="124"/>
      <c r="E148" s="125"/>
      <c r="F148" s="126"/>
    </row>
    <row r="149" spans="1:8">
      <c r="A149" s="369"/>
      <c r="B149" s="127" t="s">
        <v>267</v>
      </c>
      <c r="C149" s="120" t="s">
        <v>268</v>
      </c>
      <c r="D149" s="120">
        <v>125</v>
      </c>
      <c r="E149" s="121"/>
      <c r="F149" s="122"/>
    </row>
    <row r="150" spans="1:8">
      <c r="A150" s="369"/>
      <c r="B150" s="127" t="s">
        <v>269</v>
      </c>
      <c r="C150" s="120" t="s">
        <v>12</v>
      </c>
      <c r="D150" s="120" t="s">
        <v>223</v>
      </c>
      <c r="E150" s="121"/>
      <c r="F150" s="122"/>
    </row>
    <row r="151" spans="1:8">
      <c r="A151" s="368"/>
      <c r="B151" s="127" t="s">
        <v>270</v>
      </c>
      <c r="C151" s="120" t="s">
        <v>15</v>
      </c>
      <c r="D151" s="120" t="s">
        <v>653</v>
      </c>
      <c r="E151" s="121"/>
      <c r="F151" s="122"/>
    </row>
    <row r="152" spans="1:8">
      <c r="A152" s="334">
        <v>5</v>
      </c>
      <c r="B152" s="87" t="s">
        <v>271</v>
      </c>
      <c r="C152" s="120"/>
      <c r="D152" s="120" t="s">
        <v>272</v>
      </c>
      <c r="E152" s="121"/>
      <c r="F152" s="122"/>
    </row>
    <row r="153" spans="1:8">
      <c r="A153" s="334">
        <v>6</v>
      </c>
      <c r="B153" s="87" t="s">
        <v>273</v>
      </c>
      <c r="C153" s="120" t="s">
        <v>274</v>
      </c>
      <c r="D153" s="120" t="s">
        <v>275</v>
      </c>
      <c r="E153" s="121"/>
      <c r="F153" s="122"/>
    </row>
    <row r="154" spans="1:8">
      <c r="A154" s="334">
        <v>7</v>
      </c>
      <c r="B154" s="87" t="s">
        <v>276</v>
      </c>
      <c r="C154" s="120" t="s">
        <v>277</v>
      </c>
      <c r="D154" s="120" t="s">
        <v>150</v>
      </c>
      <c r="E154" s="121"/>
      <c r="F154" s="122"/>
    </row>
    <row r="155" spans="1:8">
      <c r="A155" s="334">
        <v>8</v>
      </c>
      <c r="B155" s="87" t="s">
        <v>1422</v>
      </c>
      <c r="C155" s="120"/>
      <c r="D155" s="120" t="s">
        <v>19</v>
      </c>
      <c r="E155" s="121"/>
      <c r="F155" s="122"/>
    </row>
    <row r="156" spans="1:8">
      <c r="A156" s="334">
        <v>9</v>
      </c>
      <c r="B156" s="87" t="s">
        <v>278</v>
      </c>
      <c r="C156" s="120"/>
      <c r="D156" s="120" t="s">
        <v>23</v>
      </c>
      <c r="E156" s="121"/>
      <c r="F156" s="122"/>
    </row>
    <row r="157" spans="1:8">
      <c r="A157" s="262">
        <v>10</v>
      </c>
      <c r="B157" s="130" t="s">
        <v>279</v>
      </c>
      <c r="C157" s="124"/>
      <c r="D157" s="124"/>
      <c r="E157" s="125"/>
      <c r="F157" s="126"/>
    </row>
    <row r="158" spans="1:8">
      <c r="A158" s="369"/>
      <c r="B158" s="87" t="s">
        <v>1423</v>
      </c>
      <c r="C158" s="120"/>
      <c r="D158" s="120" t="s">
        <v>19</v>
      </c>
      <c r="E158" s="121"/>
      <c r="F158" s="122"/>
    </row>
    <row r="159" spans="1:8">
      <c r="A159" s="369"/>
      <c r="B159" s="87" t="s">
        <v>280</v>
      </c>
      <c r="C159" s="120"/>
      <c r="D159" s="120" t="s">
        <v>19</v>
      </c>
      <c r="E159" s="121"/>
      <c r="F159" s="122"/>
    </row>
    <row r="160" spans="1:8">
      <c r="A160" s="369"/>
      <c r="B160" s="87" t="s">
        <v>281</v>
      </c>
      <c r="C160" s="120"/>
      <c r="D160" s="120" t="s">
        <v>19</v>
      </c>
      <c r="E160" s="121"/>
      <c r="F160" s="122"/>
    </row>
    <row r="161" spans="1:9">
      <c r="A161" s="369"/>
      <c r="B161" s="87" t="s">
        <v>1424</v>
      </c>
      <c r="C161" s="120"/>
      <c r="D161" s="120" t="s">
        <v>19</v>
      </c>
      <c r="E161" s="121"/>
      <c r="F161" s="122"/>
    </row>
    <row r="162" spans="1:9">
      <c r="A162" s="369"/>
      <c r="B162" s="87" t="s">
        <v>282</v>
      </c>
      <c r="C162" s="120"/>
      <c r="D162" s="120" t="s">
        <v>19</v>
      </c>
      <c r="E162" s="121"/>
      <c r="F162" s="122"/>
    </row>
    <row r="163" spans="1:9">
      <c r="A163" s="368"/>
      <c r="B163" s="87" t="s">
        <v>1425</v>
      </c>
      <c r="C163" s="120"/>
      <c r="D163" s="120" t="s">
        <v>19</v>
      </c>
      <c r="E163" s="121"/>
      <c r="F163" s="122"/>
    </row>
    <row r="164" spans="1:9">
      <c r="A164" s="334">
        <v>11</v>
      </c>
      <c r="B164" s="87" t="s">
        <v>283</v>
      </c>
      <c r="C164" s="120" t="s">
        <v>26</v>
      </c>
      <c r="D164" s="120">
        <v>50000</v>
      </c>
      <c r="E164" s="121"/>
      <c r="F164" s="122"/>
    </row>
    <row r="165" spans="1:9">
      <c r="A165" s="135" t="s">
        <v>287</v>
      </c>
      <c r="B165" s="136"/>
      <c r="C165" s="137"/>
      <c r="D165" s="137"/>
      <c r="E165" s="138"/>
      <c r="F165" s="139"/>
    </row>
    <row r="166" spans="1:9">
      <c r="A166" s="334">
        <v>1</v>
      </c>
      <c r="B166" s="140" t="s">
        <v>7</v>
      </c>
      <c r="C166" s="129"/>
      <c r="D166" s="129" t="s">
        <v>653</v>
      </c>
      <c r="E166" s="121"/>
      <c r="F166" s="122"/>
    </row>
    <row r="167" spans="1:9">
      <c r="A167" s="334">
        <v>2</v>
      </c>
      <c r="B167" s="140" t="s">
        <v>20</v>
      </c>
      <c r="C167" s="129"/>
      <c r="D167" s="129" t="s">
        <v>653</v>
      </c>
      <c r="E167" s="121"/>
      <c r="F167" s="122"/>
    </row>
    <row r="168" spans="1:9">
      <c r="A168" s="334">
        <v>3</v>
      </c>
      <c r="B168" s="141" t="s">
        <v>22</v>
      </c>
      <c r="C168" s="129"/>
      <c r="D168" s="142" t="s">
        <v>288</v>
      </c>
      <c r="E168" s="121"/>
      <c r="F168" s="122"/>
    </row>
    <row r="169" spans="1:9">
      <c r="A169" s="262">
        <v>4</v>
      </c>
      <c r="B169" s="141" t="s">
        <v>1426</v>
      </c>
      <c r="C169" s="129"/>
      <c r="D169" s="142" t="s">
        <v>1427</v>
      </c>
      <c r="E169" s="121"/>
      <c r="F169" s="122"/>
    </row>
    <row r="170" spans="1:9" ht="42.75">
      <c r="A170" s="368"/>
      <c r="B170" s="374" t="s">
        <v>856</v>
      </c>
      <c r="C170" s="129"/>
      <c r="D170" s="142" t="s">
        <v>1428</v>
      </c>
      <c r="E170" s="121"/>
      <c r="F170" s="122"/>
    </row>
    <row r="171" spans="1:9">
      <c r="A171" s="262">
        <v>5</v>
      </c>
      <c r="B171" s="143" t="s">
        <v>91</v>
      </c>
      <c r="C171" s="144"/>
      <c r="D171" s="144"/>
      <c r="E171" s="125"/>
      <c r="F171" s="126"/>
      <c r="I171" s="373"/>
    </row>
    <row r="172" spans="1:9">
      <c r="A172" s="369"/>
      <c r="B172" s="145" t="s">
        <v>267</v>
      </c>
      <c r="C172" s="129" t="s">
        <v>268</v>
      </c>
      <c r="D172" s="129">
        <v>125</v>
      </c>
      <c r="E172" s="121"/>
      <c r="F172" s="122"/>
    </row>
    <row r="173" spans="1:9">
      <c r="A173" s="369"/>
      <c r="B173" s="145" t="s">
        <v>289</v>
      </c>
      <c r="C173" s="146" t="s">
        <v>12</v>
      </c>
      <c r="D173" s="129" t="s">
        <v>223</v>
      </c>
      <c r="E173" s="121"/>
      <c r="F173" s="122"/>
    </row>
    <row r="174" spans="1:9">
      <c r="A174" s="368"/>
      <c r="B174" s="145" t="s">
        <v>286</v>
      </c>
      <c r="C174" s="129" t="s">
        <v>73</v>
      </c>
      <c r="D174" s="129" t="s">
        <v>653</v>
      </c>
      <c r="E174" s="121"/>
      <c r="F174" s="122"/>
    </row>
    <row r="175" spans="1:9">
      <c r="A175" s="262">
        <v>6</v>
      </c>
      <c r="B175" s="147" t="s">
        <v>290</v>
      </c>
      <c r="C175" s="144"/>
      <c r="D175" s="144"/>
      <c r="E175" s="125"/>
      <c r="F175" s="126"/>
    </row>
    <row r="176" spans="1:9">
      <c r="A176" s="368"/>
      <c r="B176" s="148" t="s">
        <v>291</v>
      </c>
      <c r="C176" s="129"/>
      <c r="D176" s="129" t="s">
        <v>19</v>
      </c>
      <c r="E176" s="121"/>
      <c r="F176" s="122"/>
    </row>
    <row r="177" spans="1:10">
      <c r="A177" s="262">
        <v>7</v>
      </c>
      <c r="B177" s="149" t="s">
        <v>1430</v>
      </c>
      <c r="C177" s="144"/>
      <c r="D177" s="144"/>
      <c r="E177" s="125"/>
      <c r="F177" s="126"/>
    </row>
    <row r="178" spans="1:10">
      <c r="A178" s="369"/>
      <c r="B178" s="145" t="s">
        <v>292</v>
      </c>
      <c r="C178" s="129"/>
      <c r="D178" s="129" t="s">
        <v>19</v>
      </c>
      <c r="E178" s="121"/>
      <c r="F178" s="122"/>
    </row>
    <row r="179" spans="1:10">
      <c r="A179" s="369"/>
      <c r="B179" s="145" t="s">
        <v>293</v>
      </c>
      <c r="C179" s="129"/>
      <c r="D179" s="129" t="s">
        <v>235</v>
      </c>
      <c r="E179" s="121"/>
      <c r="F179" s="122"/>
    </row>
    <row r="180" spans="1:10">
      <c r="A180" s="368"/>
      <c r="B180" s="145" t="s">
        <v>294</v>
      </c>
      <c r="C180" s="129" t="s">
        <v>135</v>
      </c>
      <c r="D180" s="129" t="s">
        <v>1429</v>
      </c>
      <c r="E180" s="121"/>
      <c r="F180" s="122"/>
    </row>
    <row r="181" spans="1:10">
      <c r="A181" s="262">
        <v>8</v>
      </c>
      <c r="B181" s="149" t="s">
        <v>295</v>
      </c>
      <c r="C181" s="144"/>
      <c r="D181" s="144"/>
      <c r="E181" s="125"/>
      <c r="F181" s="126"/>
    </row>
    <row r="182" spans="1:10">
      <c r="A182" s="369"/>
      <c r="B182" s="145" t="s">
        <v>296</v>
      </c>
      <c r="C182" s="129"/>
      <c r="D182" s="129" t="s">
        <v>23</v>
      </c>
      <c r="E182" s="121"/>
      <c r="F182" s="122"/>
    </row>
    <row r="183" spans="1:10">
      <c r="A183" s="369"/>
      <c r="B183" s="145" t="s">
        <v>297</v>
      </c>
      <c r="C183" s="129"/>
      <c r="D183" s="129" t="s">
        <v>1900</v>
      </c>
      <c r="E183" s="121"/>
      <c r="F183" s="122"/>
    </row>
    <row r="184" spans="1:10">
      <c r="A184" s="369"/>
      <c r="B184" s="145" t="s">
        <v>294</v>
      </c>
      <c r="C184" s="129" t="s">
        <v>298</v>
      </c>
      <c r="D184" s="129" t="s">
        <v>299</v>
      </c>
      <c r="E184" s="121"/>
      <c r="F184" s="122"/>
    </row>
    <row r="185" spans="1:10">
      <c r="A185" s="368"/>
      <c r="B185" s="145" t="s">
        <v>293</v>
      </c>
      <c r="C185" s="129"/>
      <c r="D185" s="129">
        <v>3</v>
      </c>
      <c r="E185" s="121"/>
      <c r="F185" s="122"/>
    </row>
    <row r="186" spans="1:10">
      <c r="A186" s="262">
        <v>9</v>
      </c>
      <c r="B186" s="150" t="s">
        <v>300</v>
      </c>
      <c r="C186" s="144"/>
      <c r="D186" s="144"/>
      <c r="E186" s="125"/>
      <c r="F186" s="126"/>
    </row>
    <row r="187" spans="1:10">
      <c r="A187" s="369"/>
      <c r="B187" s="151" t="s">
        <v>301</v>
      </c>
      <c r="C187" s="129"/>
      <c r="D187" s="129" t="s">
        <v>19</v>
      </c>
      <c r="E187" s="121"/>
      <c r="F187" s="122"/>
    </row>
    <row r="188" spans="1:10">
      <c r="A188" s="369"/>
      <c r="B188" s="151" t="s">
        <v>302</v>
      </c>
      <c r="C188" s="129"/>
      <c r="D188" s="129" t="s">
        <v>19</v>
      </c>
      <c r="E188" s="121"/>
      <c r="F188" s="122"/>
    </row>
    <row r="189" spans="1:10">
      <c r="A189" s="369"/>
      <c r="B189" s="151" t="s">
        <v>303</v>
      </c>
      <c r="C189" s="129"/>
      <c r="D189" s="129" t="s">
        <v>19</v>
      </c>
      <c r="E189" s="121"/>
      <c r="F189" s="122"/>
      <c r="J189" s="373"/>
    </row>
    <row r="190" spans="1:10">
      <c r="A190" s="369"/>
      <c r="B190" s="151" t="s">
        <v>304</v>
      </c>
      <c r="C190" s="129"/>
      <c r="D190" s="129" t="s">
        <v>19</v>
      </c>
      <c r="E190" s="121"/>
      <c r="F190" s="122"/>
    </row>
    <row r="191" spans="1:10">
      <c r="A191" s="369"/>
      <c r="B191" s="151" t="s">
        <v>1368</v>
      </c>
      <c r="C191" s="129"/>
      <c r="D191" s="129" t="s">
        <v>19</v>
      </c>
      <c r="E191" s="121"/>
      <c r="F191" s="122"/>
    </row>
    <row r="192" spans="1:10">
      <c r="A192" s="368"/>
      <c r="B192" s="151" t="s">
        <v>1431</v>
      </c>
      <c r="C192" s="129"/>
      <c r="D192" s="129" t="s">
        <v>19</v>
      </c>
      <c r="E192" s="121"/>
      <c r="F192" s="122"/>
    </row>
    <row r="193" spans="1:6">
      <c r="A193" s="334">
        <v>10</v>
      </c>
      <c r="B193" s="145" t="s">
        <v>305</v>
      </c>
      <c r="C193" s="129" t="s">
        <v>306</v>
      </c>
      <c r="D193" s="129" t="s">
        <v>307</v>
      </c>
      <c r="E193" s="121"/>
      <c r="F193" s="122"/>
    </row>
    <row r="194" spans="1:6">
      <c r="A194" s="262">
        <v>11</v>
      </c>
      <c r="B194" s="150" t="s">
        <v>308</v>
      </c>
      <c r="C194" s="144"/>
      <c r="D194" s="144"/>
      <c r="E194" s="125"/>
      <c r="F194" s="126"/>
    </row>
    <row r="195" spans="1:6">
      <c r="A195" s="369"/>
      <c r="B195" s="145" t="s">
        <v>309</v>
      </c>
      <c r="C195" s="129"/>
      <c r="D195" s="129">
        <v>3</v>
      </c>
      <c r="E195" s="121"/>
      <c r="F195" s="122"/>
    </row>
    <row r="196" spans="1:6">
      <c r="A196" s="369"/>
      <c r="B196" s="145" t="s">
        <v>311</v>
      </c>
      <c r="C196" s="129"/>
      <c r="D196" s="129" t="s">
        <v>312</v>
      </c>
      <c r="E196" s="121"/>
      <c r="F196" s="122"/>
    </row>
    <row r="197" spans="1:6">
      <c r="A197" s="369"/>
      <c r="B197" s="145" t="s">
        <v>313</v>
      </c>
      <c r="C197" s="129"/>
      <c r="D197" s="129" t="s">
        <v>314</v>
      </c>
      <c r="E197" s="121"/>
      <c r="F197" s="122"/>
    </row>
    <row r="198" spans="1:6">
      <c r="A198" s="369"/>
      <c r="B198" s="145" t="s">
        <v>315</v>
      </c>
      <c r="C198" s="129"/>
      <c r="D198" s="129" t="s">
        <v>19</v>
      </c>
      <c r="E198" s="121"/>
      <c r="F198" s="122"/>
    </row>
    <row r="199" spans="1:6">
      <c r="A199" s="369"/>
      <c r="B199" s="145" t="s">
        <v>316</v>
      </c>
      <c r="C199" s="129"/>
      <c r="D199" s="129" t="s">
        <v>19</v>
      </c>
      <c r="E199" s="121"/>
      <c r="F199" s="122"/>
    </row>
    <row r="200" spans="1:6">
      <c r="A200" s="368"/>
      <c r="B200" s="145" t="s">
        <v>317</v>
      </c>
      <c r="C200" s="129"/>
      <c r="D200" s="129" t="s">
        <v>318</v>
      </c>
      <c r="E200" s="121"/>
      <c r="F200" s="122"/>
    </row>
    <row r="201" spans="1:6">
      <c r="A201" s="262">
        <v>12</v>
      </c>
      <c r="B201" s="150" t="s">
        <v>319</v>
      </c>
      <c r="C201" s="144"/>
      <c r="D201" s="144"/>
      <c r="E201" s="125"/>
      <c r="F201" s="126"/>
    </row>
    <row r="202" spans="1:6">
      <c r="A202" s="369"/>
      <c r="B202" s="145" t="s">
        <v>320</v>
      </c>
      <c r="C202" s="129"/>
      <c r="D202" s="129" t="s">
        <v>19</v>
      </c>
      <c r="E202" s="121"/>
      <c r="F202" s="122"/>
    </row>
    <row r="203" spans="1:6">
      <c r="A203" s="369"/>
      <c r="B203" s="145" t="s">
        <v>321</v>
      </c>
      <c r="C203" s="129"/>
      <c r="D203" s="129" t="s">
        <v>19</v>
      </c>
      <c r="E203" s="121"/>
      <c r="F203" s="122"/>
    </row>
    <row r="204" spans="1:6">
      <c r="A204" s="369"/>
      <c r="B204" s="145" t="s">
        <v>322</v>
      </c>
      <c r="C204" s="129"/>
      <c r="D204" s="129" t="s">
        <v>19</v>
      </c>
      <c r="E204" s="121"/>
      <c r="F204" s="122"/>
    </row>
    <row r="205" spans="1:6">
      <c r="A205" s="368"/>
      <c r="B205" s="145" t="s">
        <v>323</v>
      </c>
      <c r="C205" s="129"/>
      <c r="D205" s="129" t="s">
        <v>19</v>
      </c>
      <c r="E205" s="121"/>
      <c r="F205" s="122"/>
    </row>
    <row r="206" spans="1:6">
      <c r="A206" s="262">
        <v>13</v>
      </c>
      <c r="B206" s="150" t="s">
        <v>260</v>
      </c>
      <c r="C206" s="144"/>
      <c r="D206" s="144"/>
      <c r="E206" s="125"/>
      <c r="F206" s="126"/>
    </row>
    <row r="207" spans="1:6">
      <c r="A207" s="368"/>
      <c r="B207" s="145" t="s">
        <v>324</v>
      </c>
      <c r="C207" s="129"/>
      <c r="D207" s="129" t="s">
        <v>19</v>
      </c>
      <c r="E207" s="121"/>
      <c r="F207" s="122"/>
    </row>
    <row r="208" spans="1:6">
      <c r="A208" s="334">
        <v>14</v>
      </c>
      <c r="B208" s="145" t="s">
        <v>325</v>
      </c>
      <c r="C208" s="129"/>
      <c r="D208" s="129" t="s">
        <v>326</v>
      </c>
      <c r="E208" s="121"/>
      <c r="F208" s="122"/>
    </row>
    <row r="209" spans="1:6">
      <c r="A209" s="262">
        <v>15</v>
      </c>
      <c r="B209" s="150" t="s">
        <v>1369</v>
      </c>
      <c r="C209" s="144"/>
      <c r="D209" s="144"/>
      <c r="E209" s="125"/>
      <c r="F209" s="126"/>
    </row>
    <row r="210" spans="1:6">
      <c r="A210" s="369"/>
      <c r="B210" s="151" t="s">
        <v>327</v>
      </c>
      <c r="C210" s="129"/>
      <c r="D210" s="129" t="s">
        <v>328</v>
      </c>
      <c r="E210" s="121"/>
      <c r="F210" s="122"/>
    </row>
    <row r="211" spans="1:6">
      <c r="A211" s="368"/>
      <c r="B211" s="151" t="s">
        <v>1370</v>
      </c>
      <c r="C211" s="129" t="s">
        <v>12</v>
      </c>
      <c r="D211" s="129" t="s">
        <v>329</v>
      </c>
      <c r="E211" s="121"/>
      <c r="F211" s="122"/>
    </row>
    <row r="212" spans="1:6">
      <c r="A212" s="262">
        <v>16</v>
      </c>
      <c r="B212" s="152" t="s">
        <v>330</v>
      </c>
      <c r="C212" s="144"/>
      <c r="D212" s="144"/>
      <c r="E212" s="125"/>
      <c r="F212" s="126"/>
    </row>
    <row r="213" spans="1:6">
      <c r="A213" s="369"/>
      <c r="B213" s="145" t="s">
        <v>1371</v>
      </c>
      <c r="C213" s="129"/>
      <c r="D213" s="129">
        <v>3</v>
      </c>
      <c r="E213" s="121"/>
      <c r="F213" s="122"/>
    </row>
    <row r="214" spans="1:6">
      <c r="A214" s="369"/>
      <c r="B214" s="145" t="s">
        <v>331</v>
      </c>
      <c r="C214" s="129" t="s">
        <v>229</v>
      </c>
      <c r="D214" s="129">
        <v>8</v>
      </c>
      <c r="E214" s="121"/>
      <c r="F214" s="122"/>
    </row>
    <row r="215" spans="1:6">
      <c r="A215" s="368"/>
      <c r="B215" s="145" t="s">
        <v>1372</v>
      </c>
      <c r="C215" s="129"/>
      <c r="D215" s="129" t="s">
        <v>332</v>
      </c>
      <c r="E215" s="121"/>
      <c r="F215" s="122"/>
    </row>
    <row r="216" spans="1:6">
      <c r="A216" s="262">
        <v>17</v>
      </c>
      <c r="B216" s="152" t="s">
        <v>333</v>
      </c>
      <c r="C216" s="144"/>
      <c r="D216" s="144"/>
      <c r="E216" s="125"/>
      <c r="F216" s="126"/>
    </row>
    <row r="217" spans="1:6">
      <c r="A217" s="369"/>
      <c r="B217" s="145" t="s">
        <v>334</v>
      </c>
      <c r="C217" s="129"/>
      <c r="D217" s="129" t="s">
        <v>34</v>
      </c>
      <c r="E217" s="121"/>
      <c r="F217" s="122"/>
    </row>
    <row r="218" spans="1:6">
      <c r="A218" s="369"/>
      <c r="B218" s="145" t="s">
        <v>1432</v>
      </c>
      <c r="C218" s="129" t="s">
        <v>135</v>
      </c>
      <c r="D218" s="129" t="s">
        <v>335</v>
      </c>
      <c r="E218" s="121"/>
      <c r="F218" s="122"/>
    </row>
    <row r="219" spans="1:6">
      <c r="A219" s="369"/>
      <c r="B219" s="145" t="s">
        <v>132</v>
      </c>
      <c r="C219" s="129" t="s">
        <v>336</v>
      </c>
      <c r="D219" s="129" t="s">
        <v>337</v>
      </c>
      <c r="E219" s="121"/>
      <c r="F219" s="122"/>
    </row>
    <row r="220" spans="1:6">
      <c r="A220" s="368"/>
      <c r="B220" s="145" t="s">
        <v>338</v>
      </c>
      <c r="C220" s="129" t="s">
        <v>339</v>
      </c>
      <c r="D220" s="129">
        <v>32</v>
      </c>
      <c r="E220" s="121"/>
      <c r="F220" s="122"/>
    </row>
    <row r="221" spans="1:6">
      <c r="A221" s="334">
        <v>18</v>
      </c>
      <c r="B221" s="145" t="s">
        <v>340</v>
      </c>
      <c r="C221" s="129"/>
      <c r="D221" s="129" t="s">
        <v>1433</v>
      </c>
      <c r="E221" s="121"/>
      <c r="F221" s="122"/>
    </row>
    <row r="222" spans="1:6">
      <c r="A222" s="262">
        <v>19</v>
      </c>
      <c r="B222" s="150" t="s">
        <v>341</v>
      </c>
      <c r="C222" s="144"/>
      <c r="D222" s="144"/>
      <c r="E222" s="125"/>
      <c r="F222" s="126"/>
    </row>
    <row r="223" spans="1:6">
      <c r="A223" s="369"/>
      <c r="B223" s="151" t="s">
        <v>342</v>
      </c>
      <c r="C223" s="129"/>
      <c r="D223" s="129" t="s">
        <v>343</v>
      </c>
      <c r="E223" s="121"/>
      <c r="F223" s="122"/>
    </row>
    <row r="224" spans="1:6" ht="42.75">
      <c r="A224" s="368"/>
      <c r="B224" s="151" t="s">
        <v>344</v>
      </c>
      <c r="C224" s="129"/>
      <c r="D224" s="129" t="s">
        <v>345</v>
      </c>
      <c r="E224" s="121"/>
      <c r="F224" s="122"/>
    </row>
    <row r="225" spans="1:9">
      <c r="A225" s="262">
        <v>20</v>
      </c>
      <c r="B225" s="151" t="s">
        <v>346</v>
      </c>
      <c r="C225" s="129" t="s">
        <v>229</v>
      </c>
      <c r="D225" s="129" t="s">
        <v>275</v>
      </c>
      <c r="E225" s="121"/>
      <c r="F225" s="122"/>
    </row>
    <row r="226" spans="1:9">
      <c r="A226" s="369"/>
      <c r="B226" s="151" t="s">
        <v>347</v>
      </c>
      <c r="C226" s="129"/>
      <c r="D226" s="129" t="s">
        <v>232</v>
      </c>
      <c r="E226" s="121"/>
      <c r="F226" s="122"/>
    </row>
    <row r="227" spans="1:9">
      <c r="A227" s="368"/>
      <c r="B227" s="151" t="s">
        <v>348</v>
      </c>
      <c r="C227" s="129"/>
      <c r="D227" s="129">
        <v>2</v>
      </c>
      <c r="E227" s="121"/>
      <c r="F227" s="122"/>
    </row>
    <row r="228" spans="1:9">
      <c r="A228" s="334">
        <v>21</v>
      </c>
      <c r="B228" s="153" t="s">
        <v>283</v>
      </c>
      <c r="C228" s="129" t="s">
        <v>26</v>
      </c>
      <c r="D228" s="129">
        <v>50000</v>
      </c>
      <c r="E228" s="121"/>
      <c r="F228" s="122"/>
    </row>
    <row r="229" spans="1:9">
      <c r="A229" s="135" t="s">
        <v>1880</v>
      </c>
      <c r="B229" s="136"/>
      <c r="C229" s="137"/>
      <c r="D229" s="137"/>
      <c r="E229" s="138"/>
      <c r="F229" s="139"/>
    </row>
    <row r="230" spans="1:9" s="16" customFormat="1" ht="14.25">
      <c r="A230" s="154">
        <v>1</v>
      </c>
      <c r="B230" s="140" t="s">
        <v>7</v>
      </c>
      <c r="C230" s="129"/>
      <c r="D230" s="129" t="s">
        <v>1957</v>
      </c>
      <c r="E230" s="129"/>
      <c r="F230" s="155"/>
    </row>
    <row r="231" spans="1:9" s="16" customFormat="1" ht="28.5">
      <c r="A231" s="154">
        <v>2</v>
      </c>
      <c r="B231" s="140" t="s">
        <v>20</v>
      </c>
      <c r="C231" s="129"/>
      <c r="D231" s="129" t="s">
        <v>1902</v>
      </c>
      <c r="E231" s="129"/>
      <c r="F231" s="155"/>
    </row>
    <row r="232" spans="1:9" s="16" customFormat="1" ht="42.75">
      <c r="A232" s="154">
        <v>3</v>
      </c>
      <c r="B232" s="156" t="s">
        <v>21</v>
      </c>
      <c r="C232" s="129"/>
      <c r="D232" s="129" t="s">
        <v>349</v>
      </c>
      <c r="E232" s="129"/>
      <c r="F232" s="155"/>
      <c r="I232" s="21"/>
    </row>
    <row r="233" spans="1:9" s="16" customFormat="1" ht="14.25">
      <c r="A233" s="375">
        <v>4</v>
      </c>
      <c r="B233" s="156" t="s">
        <v>22</v>
      </c>
      <c r="C233" s="129"/>
      <c r="D233" s="129" t="s">
        <v>1434</v>
      </c>
      <c r="E233" s="129"/>
      <c r="F233" s="155"/>
    </row>
    <row r="234" spans="1:9" s="16" customFormat="1" ht="14.25">
      <c r="A234" s="377"/>
      <c r="B234" s="151" t="s">
        <v>1451</v>
      </c>
      <c r="C234" s="129"/>
      <c r="D234" s="129" t="s">
        <v>19</v>
      </c>
      <c r="E234" s="129"/>
      <c r="F234" s="155"/>
    </row>
    <row r="235" spans="1:9" s="16" customFormat="1" ht="14.25">
      <c r="A235" s="377"/>
      <c r="B235" s="151" t="s">
        <v>1452</v>
      </c>
      <c r="C235" s="129"/>
      <c r="D235" s="129" t="s">
        <v>19</v>
      </c>
      <c r="E235" s="129"/>
      <c r="F235" s="155"/>
    </row>
    <row r="236" spans="1:9" s="16" customFormat="1" ht="14.25">
      <c r="A236" s="377"/>
      <c r="B236" s="151" t="s">
        <v>1453</v>
      </c>
      <c r="C236" s="129"/>
      <c r="D236" s="129" t="s">
        <v>19</v>
      </c>
      <c r="E236" s="129"/>
      <c r="F236" s="155"/>
    </row>
    <row r="237" spans="1:9" s="16" customFormat="1" ht="14.25">
      <c r="A237" s="375">
        <v>5</v>
      </c>
      <c r="B237" s="143" t="s">
        <v>91</v>
      </c>
      <c r="C237" s="144"/>
      <c r="D237" s="144"/>
      <c r="E237" s="125"/>
      <c r="F237" s="126"/>
    </row>
    <row r="238" spans="1:9" s="16" customFormat="1">
      <c r="A238" s="377"/>
      <c r="B238" s="145" t="s">
        <v>267</v>
      </c>
      <c r="C238" s="129" t="s">
        <v>268</v>
      </c>
      <c r="D238" s="129" t="s">
        <v>350</v>
      </c>
      <c r="E238" s="146"/>
      <c r="F238" s="158"/>
    </row>
    <row r="239" spans="1:9" s="16" customFormat="1">
      <c r="A239" s="377"/>
      <c r="B239" s="145" t="s">
        <v>289</v>
      </c>
      <c r="C239" s="146" t="s">
        <v>12</v>
      </c>
      <c r="D239" s="129" t="s">
        <v>223</v>
      </c>
      <c r="E239" s="146"/>
      <c r="F239" s="158"/>
    </row>
    <row r="240" spans="1:9" s="16" customFormat="1">
      <c r="A240" s="377"/>
      <c r="B240" s="145" t="s">
        <v>286</v>
      </c>
      <c r="C240" s="129" t="s">
        <v>73</v>
      </c>
      <c r="D240" s="129" t="s">
        <v>653</v>
      </c>
      <c r="E240" s="146"/>
      <c r="F240" s="158"/>
    </row>
    <row r="241" spans="1:6" s="16" customFormat="1">
      <c r="A241" s="376"/>
      <c r="B241" s="145" t="s">
        <v>1435</v>
      </c>
      <c r="C241" s="129"/>
      <c r="D241" s="129" t="s">
        <v>235</v>
      </c>
      <c r="E241" s="146"/>
      <c r="F241" s="158"/>
    </row>
    <row r="242" spans="1:6" s="16" customFormat="1" ht="14.25">
      <c r="A242" s="154">
        <v>6</v>
      </c>
      <c r="B242" s="156" t="s">
        <v>351</v>
      </c>
      <c r="C242" s="129"/>
      <c r="D242" s="129" t="s">
        <v>1903</v>
      </c>
      <c r="E242" s="129"/>
      <c r="F242" s="155"/>
    </row>
    <row r="243" spans="1:6" s="16" customFormat="1" ht="14.25">
      <c r="A243" s="154">
        <v>7</v>
      </c>
      <c r="B243" s="153" t="s">
        <v>352</v>
      </c>
      <c r="C243" s="129" t="s">
        <v>298</v>
      </c>
      <c r="D243" s="129" t="s">
        <v>1436</v>
      </c>
      <c r="E243" s="129"/>
      <c r="F243" s="155"/>
    </row>
    <row r="244" spans="1:6" s="16" customFormat="1" ht="28.5">
      <c r="A244" s="154">
        <v>8</v>
      </c>
      <c r="B244" s="153" t="s">
        <v>353</v>
      </c>
      <c r="C244" s="129"/>
      <c r="D244" s="129" t="s">
        <v>1877</v>
      </c>
      <c r="E244" s="129"/>
      <c r="F244" s="155"/>
    </row>
    <row r="245" spans="1:6" s="16" customFormat="1" ht="14.25">
      <c r="A245" s="154">
        <v>9</v>
      </c>
      <c r="B245" s="140" t="s">
        <v>354</v>
      </c>
      <c r="C245" s="129"/>
      <c r="D245" s="129">
        <v>12</v>
      </c>
      <c r="E245" s="129"/>
      <c r="F245" s="155"/>
    </row>
    <row r="246" spans="1:6" s="16" customFormat="1" ht="14.25">
      <c r="A246" s="375">
        <v>10</v>
      </c>
      <c r="B246" s="159" t="s">
        <v>1530</v>
      </c>
      <c r="C246" s="144"/>
      <c r="D246" s="144"/>
      <c r="E246" s="144"/>
      <c r="F246" s="157"/>
    </row>
    <row r="247" spans="1:6" s="16" customFormat="1" ht="14.25">
      <c r="A247" s="377"/>
      <c r="B247" s="160" t="s">
        <v>355</v>
      </c>
      <c r="C247" s="129"/>
      <c r="D247" s="129" t="s">
        <v>34</v>
      </c>
      <c r="E247" s="129"/>
      <c r="F247" s="155"/>
    </row>
    <row r="248" spans="1:6" s="16" customFormat="1" ht="14.25">
      <c r="A248" s="377"/>
      <c r="B248" s="145" t="s">
        <v>356</v>
      </c>
      <c r="C248" s="129"/>
      <c r="D248" s="129" t="s">
        <v>34</v>
      </c>
      <c r="E248" s="129"/>
      <c r="F248" s="155"/>
    </row>
    <row r="249" spans="1:6" s="16" customFormat="1" ht="14.25">
      <c r="A249" s="377"/>
      <c r="B249" s="145" t="s">
        <v>357</v>
      </c>
      <c r="C249" s="129"/>
      <c r="D249" s="129" t="s">
        <v>34</v>
      </c>
      <c r="E249" s="129"/>
      <c r="F249" s="155"/>
    </row>
    <row r="250" spans="1:6" s="16" customFormat="1" ht="14.25">
      <c r="A250" s="377"/>
      <c r="B250" s="145" t="s">
        <v>1513</v>
      </c>
      <c r="C250" s="129"/>
      <c r="D250" s="129" t="s">
        <v>34</v>
      </c>
      <c r="E250" s="129"/>
      <c r="F250" s="155"/>
    </row>
    <row r="251" spans="1:6" s="16" customFormat="1" ht="14.25">
      <c r="A251" s="377"/>
      <c r="B251" s="145" t="s">
        <v>1514</v>
      </c>
      <c r="C251" s="129"/>
      <c r="D251" s="129" t="s">
        <v>34</v>
      </c>
      <c r="E251" s="129"/>
      <c r="F251" s="155"/>
    </row>
    <row r="252" spans="1:6" s="16" customFormat="1" ht="14.25">
      <c r="A252" s="377"/>
      <c r="B252" s="145" t="s">
        <v>358</v>
      </c>
      <c r="C252" s="129"/>
      <c r="D252" s="129" t="s">
        <v>34</v>
      </c>
      <c r="E252" s="129"/>
      <c r="F252" s="155"/>
    </row>
    <row r="253" spans="1:6" s="16" customFormat="1" ht="14.25">
      <c r="A253" s="377"/>
      <c r="B253" s="145" t="s">
        <v>1512</v>
      </c>
      <c r="C253" s="129"/>
      <c r="D253" s="129" t="s">
        <v>34</v>
      </c>
      <c r="E253" s="129"/>
      <c r="F253" s="155"/>
    </row>
    <row r="254" spans="1:6" s="16" customFormat="1" ht="14.25">
      <c r="A254" s="377"/>
      <c r="B254" s="145" t="s">
        <v>1515</v>
      </c>
      <c r="C254" s="129"/>
      <c r="D254" s="129" t="s">
        <v>34</v>
      </c>
      <c r="E254" s="129"/>
      <c r="F254" s="155"/>
    </row>
    <row r="255" spans="1:6" s="16" customFormat="1" ht="14.25">
      <c r="A255" s="377"/>
      <c r="B255" s="145" t="s">
        <v>1516</v>
      </c>
      <c r="C255" s="129"/>
      <c r="D255" s="129" t="s">
        <v>34</v>
      </c>
      <c r="E255" s="129"/>
      <c r="F255" s="155"/>
    </row>
    <row r="256" spans="1:6" s="16" customFormat="1" ht="14.25">
      <c r="A256" s="377"/>
      <c r="B256" s="145" t="s">
        <v>1517</v>
      </c>
      <c r="C256" s="129"/>
      <c r="D256" s="129" t="s">
        <v>34</v>
      </c>
      <c r="E256" s="129"/>
      <c r="F256" s="155"/>
    </row>
    <row r="257" spans="1:462" s="16" customFormat="1" ht="14.25">
      <c r="A257" s="377"/>
      <c r="B257" s="145" t="s">
        <v>1518</v>
      </c>
      <c r="C257" s="129"/>
      <c r="D257" s="129" t="s">
        <v>34</v>
      </c>
      <c r="E257" s="129"/>
      <c r="F257" s="155"/>
    </row>
    <row r="258" spans="1:462" s="16" customFormat="1" ht="14.25">
      <c r="A258" s="377"/>
      <c r="B258" s="145" t="s">
        <v>1519</v>
      </c>
      <c r="C258" s="129"/>
      <c r="D258" s="129" t="s">
        <v>34</v>
      </c>
      <c r="E258" s="129"/>
      <c r="F258" s="155"/>
    </row>
    <row r="259" spans="1:462" s="16" customFormat="1" ht="14.25">
      <c r="A259" s="377"/>
      <c r="B259" s="145" t="s">
        <v>1520</v>
      </c>
      <c r="C259" s="129"/>
      <c r="D259" s="129" t="s">
        <v>34</v>
      </c>
      <c r="E259" s="129"/>
      <c r="F259" s="155"/>
    </row>
    <row r="260" spans="1:462" s="397" customFormat="1">
      <c r="A260" s="377"/>
      <c r="B260" s="145" t="s">
        <v>1521</v>
      </c>
      <c r="C260" s="129"/>
      <c r="D260" s="129" t="s">
        <v>19</v>
      </c>
      <c r="E260" s="146"/>
      <c r="F260" s="158"/>
      <c r="G260" s="396"/>
      <c r="H260" s="396"/>
      <c r="I260" s="396"/>
      <c r="J260" s="396"/>
      <c r="K260" s="396"/>
      <c r="L260" s="396"/>
      <c r="M260" s="396"/>
      <c r="N260" s="396"/>
      <c r="O260" s="396"/>
      <c r="P260" s="396"/>
      <c r="Q260" s="396"/>
      <c r="R260" s="396"/>
      <c r="S260" s="396"/>
      <c r="T260" s="396"/>
      <c r="U260" s="396"/>
      <c r="V260" s="396"/>
      <c r="W260" s="396"/>
      <c r="X260" s="396"/>
      <c r="Y260" s="396"/>
      <c r="Z260" s="396"/>
      <c r="AA260" s="396"/>
      <c r="AB260" s="396"/>
      <c r="AC260" s="396"/>
      <c r="AD260" s="396"/>
      <c r="AE260" s="396"/>
      <c r="AF260" s="396"/>
      <c r="AG260" s="396"/>
      <c r="AH260" s="396"/>
      <c r="AI260" s="396"/>
      <c r="AJ260" s="396"/>
      <c r="AK260" s="396"/>
      <c r="AL260" s="396"/>
      <c r="AM260" s="396"/>
      <c r="AN260" s="396"/>
      <c r="AO260" s="396"/>
      <c r="AP260" s="396"/>
      <c r="AQ260" s="396"/>
      <c r="AR260" s="396"/>
      <c r="AS260" s="396"/>
      <c r="AT260" s="396"/>
      <c r="AU260" s="396"/>
      <c r="AV260" s="396"/>
      <c r="AW260" s="396"/>
      <c r="AX260" s="396"/>
      <c r="AY260" s="396"/>
      <c r="AZ260" s="396"/>
      <c r="BA260" s="396"/>
      <c r="BB260" s="396"/>
      <c r="BC260" s="396"/>
      <c r="BD260" s="396"/>
      <c r="BE260" s="396"/>
      <c r="BF260" s="396"/>
      <c r="BG260" s="396"/>
      <c r="BH260" s="396"/>
      <c r="BI260" s="396"/>
      <c r="BJ260" s="396"/>
      <c r="BK260" s="396"/>
      <c r="BL260" s="396"/>
      <c r="BM260" s="396"/>
      <c r="BN260" s="396"/>
      <c r="BO260" s="396"/>
      <c r="BP260" s="396"/>
      <c r="BQ260" s="396"/>
      <c r="BR260" s="396"/>
      <c r="BS260" s="396"/>
      <c r="BT260" s="396"/>
      <c r="BU260" s="396"/>
      <c r="BV260" s="396"/>
      <c r="BW260" s="396"/>
      <c r="BX260" s="396"/>
      <c r="BY260" s="396"/>
      <c r="BZ260" s="396"/>
      <c r="CA260" s="396"/>
      <c r="CB260" s="396"/>
      <c r="CC260" s="396"/>
      <c r="CD260" s="396"/>
      <c r="CE260" s="396"/>
      <c r="CF260" s="396"/>
      <c r="CG260" s="396"/>
      <c r="CH260" s="396"/>
      <c r="CI260" s="396"/>
      <c r="CJ260" s="396"/>
      <c r="CK260" s="396"/>
      <c r="CL260" s="396"/>
      <c r="CM260" s="396"/>
      <c r="CN260" s="396"/>
      <c r="CO260" s="396"/>
      <c r="CP260" s="396"/>
      <c r="CQ260" s="396"/>
      <c r="CR260" s="396"/>
      <c r="CS260" s="396"/>
      <c r="CT260" s="396"/>
      <c r="CU260" s="396"/>
      <c r="CV260" s="396"/>
      <c r="CW260" s="396"/>
      <c r="CX260" s="396"/>
      <c r="CY260" s="396"/>
      <c r="CZ260" s="396"/>
      <c r="DA260" s="396"/>
      <c r="DB260" s="396"/>
      <c r="DC260" s="396"/>
      <c r="DD260" s="396"/>
      <c r="DE260" s="396"/>
      <c r="DF260" s="396"/>
      <c r="DG260" s="396"/>
      <c r="DH260" s="396"/>
      <c r="DI260" s="396"/>
      <c r="DJ260" s="396"/>
      <c r="DK260" s="396"/>
      <c r="DL260" s="396"/>
      <c r="DM260" s="396"/>
      <c r="DN260" s="396"/>
      <c r="DO260" s="396"/>
      <c r="DP260" s="396"/>
      <c r="DQ260" s="396"/>
      <c r="DR260" s="396"/>
      <c r="DS260" s="396"/>
      <c r="DT260" s="396"/>
      <c r="DU260" s="396"/>
      <c r="DV260" s="396"/>
      <c r="DW260" s="396"/>
      <c r="DX260" s="396"/>
      <c r="DY260" s="396"/>
      <c r="DZ260" s="396"/>
      <c r="EA260" s="396"/>
      <c r="EB260" s="396"/>
      <c r="EC260" s="396"/>
      <c r="ED260" s="396"/>
      <c r="EE260" s="396"/>
      <c r="EF260" s="396"/>
      <c r="EG260" s="396"/>
      <c r="EH260" s="396"/>
      <c r="EI260" s="396"/>
      <c r="EJ260" s="396"/>
      <c r="EK260" s="396"/>
      <c r="EL260" s="396"/>
      <c r="EM260" s="396"/>
      <c r="EN260" s="396"/>
      <c r="EO260" s="396"/>
      <c r="EP260" s="396"/>
      <c r="EQ260" s="396"/>
      <c r="ER260" s="396"/>
      <c r="ES260" s="396"/>
      <c r="ET260" s="396"/>
      <c r="EU260" s="396"/>
      <c r="EV260" s="396"/>
      <c r="EW260" s="396"/>
      <c r="EX260" s="396"/>
      <c r="EY260" s="396"/>
      <c r="EZ260" s="396"/>
      <c r="FA260" s="396"/>
      <c r="FB260" s="396"/>
      <c r="FC260" s="396"/>
      <c r="FD260" s="396"/>
      <c r="FE260" s="396"/>
      <c r="FF260" s="396"/>
      <c r="FG260" s="396"/>
      <c r="FH260" s="396"/>
      <c r="FI260" s="396"/>
      <c r="FJ260" s="396"/>
      <c r="FK260" s="396"/>
      <c r="FL260" s="396"/>
      <c r="FM260" s="396"/>
      <c r="FN260" s="396"/>
      <c r="FO260" s="396"/>
      <c r="FP260" s="396"/>
      <c r="FQ260" s="396"/>
      <c r="FR260" s="396"/>
      <c r="FS260" s="396"/>
      <c r="FT260" s="396"/>
      <c r="FU260" s="396"/>
      <c r="FV260" s="396"/>
      <c r="FW260" s="396"/>
      <c r="FX260" s="396"/>
      <c r="FY260" s="396"/>
      <c r="FZ260" s="396"/>
      <c r="GA260" s="396"/>
      <c r="GB260" s="396"/>
      <c r="GC260" s="396"/>
      <c r="GD260" s="396"/>
      <c r="GE260" s="396"/>
      <c r="GF260" s="396"/>
      <c r="GG260" s="396"/>
      <c r="GH260" s="396"/>
      <c r="GI260" s="396"/>
      <c r="GJ260" s="396"/>
      <c r="GK260" s="396"/>
      <c r="GL260" s="396"/>
      <c r="GM260" s="396"/>
      <c r="GN260" s="396"/>
      <c r="GO260" s="396"/>
      <c r="GP260" s="396"/>
      <c r="GQ260" s="396"/>
      <c r="GR260" s="396"/>
      <c r="GS260" s="396"/>
      <c r="GT260" s="396"/>
      <c r="GU260" s="396"/>
      <c r="GV260" s="396"/>
      <c r="GW260" s="396"/>
      <c r="GX260" s="396"/>
      <c r="GY260" s="396"/>
      <c r="GZ260" s="396"/>
      <c r="HA260" s="396"/>
      <c r="HB260" s="396"/>
      <c r="HC260" s="396"/>
      <c r="HD260" s="396"/>
      <c r="HE260" s="396"/>
      <c r="HF260" s="396"/>
      <c r="HG260" s="396"/>
      <c r="HH260" s="396"/>
      <c r="HI260" s="396"/>
      <c r="HJ260" s="396"/>
      <c r="HK260" s="396"/>
      <c r="HL260" s="396"/>
      <c r="HM260" s="396"/>
      <c r="HN260" s="396"/>
      <c r="HO260" s="396"/>
      <c r="HP260" s="396"/>
      <c r="HQ260" s="396"/>
      <c r="HR260" s="396"/>
      <c r="HS260" s="396"/>
      <c r="HT260" s="396"/>
      <c r="HU260" s="396"/>
      <c r="HV260" s="396"/>
      <c r="HW260" s="396"/>
      <c r="HX260" s="396"/>
      <c r="HY260" s="396"/>
      <c r="HZ260" s="396"/>
      <c r="IA260" s="396"/>
      <c r="IB260" s="396"/>
      <c r="IC260" s="396"/>
      <c r="ID260" s="396"/>
      <c r="IE260" s="396"/>
      <c r="IF260" s="396"/>
      <c r="IG260" s="396"/>
      <c r="IH260" s="396"/>
      <c r="II260" s="396"/>
      <c r="IJ260" s="396"/>
      <c r="IK260" s="396"/>
      <c r="IL260" s="396"/>
      <c r="IM260" s="396"/>
      <c r="IN260" s="396"/>
      <c r="IO260" s="396"/>
      <c r="IP260" s="396"/>
      <c r="IQ260" s="396"/>
      <c r="IR260" s="396"/>
      <c r="IS260" s="396"/>
      <c r="IT260" s="396"/>
      <c r="IU260" s="396"/>
      <c r="IV260" s="396"/>
      <c r="IW260" s="396"/>
      <c r="IX260" s="396"/>
      <c r="IY260" s="396"/>
      <c r="IZ260" s="396"/>
      <c r="JA260" s="396"/>
      <c r="JB260" s="396"/>
      <c r="JC260" s="396"/>
      <c r="JD260" s="396"/>
      <c r="JE260" s="396"/>
      <c r="JF260" s="396"/>
      <c r="JG260" s="396"/>
      <c r="JH260" s="396"/>
      <c r="JI260" s="396"/>
      <c r="JJ260" s="396"/>
      <c r="JK260" s="396"/>
      <c r="JL260" s="396"/>
      <c r="JM260" s="396"/>
      <c r="JN260" s="396"/>
      <c r="JO260" s="396"/>
      <c r="JP260" s="396"/>
      <c r="JQ260" s="396"/>
      <c r="JR260" s="396"/>
      <c r="JS260" s="396"/>
      <c r="JT260" s="396"/>
      <c r="JU260" s="396"/>
      <c r="JV260" s="396"/>
      <c r="JW260" s="396"/>
      <c r="JX260" s="396"/>
      <c r="JY260" s="396"/>
      <c r="JZ260" s="396"/>
      <c r="KA260" s="396"/>
      <c r="KB260" s="396"/>
      <c r="KC260" s="396"/>
      <c r="KD260" s="396"/>
      <c r="KE260" s="396"/>
      <c r="KF260" s="396"/>
      <c r="KG260" s="396"/>
      <c r="KH260" s="396"/>
      <c r="KI260" s="396"/>
      <c r="KJ260" s="396"/>
      <c r="KK260" s="396"/>
      <c r="KL260" s="396"/>
      <c r="KM260" s="396"/>
      <c r="KN260" s="396"/>
      <c r="KO260" s="396"/>
      <c r="KP260" s="396"/>
      <c r="KQ260" s="396"/>
      <c r="KR260" s="396"/>
      <c r="KS260" s="396"/>
      <c r="KT260" s="396"/>
      <c r="KU260" s="396"/>
      <c r="KV260" s="396"/>
      <c r="KW260" s="396"/>
      <c r="KX260" s="396"/>
      <c r="KY260" s="396"/>
      <c r="KZ260" s="396"/>
      <c r="LA260" s="396"/>
      <c r="LB260" s="396"/>
      <c r="LC260" s="396"/>
      <c r="LD260" s="396"/>
      <c r="LE260" s="396"/>
      <c r="LF260" s="396"/>
      <c r="LG260" s="396"/>
      <c r="LH260" s="396"/>
      <c r="LI260" s="396"/>
      <c r="LJ260" s="396"/>
      <c r="LK260" s="396"/>
      <c r="LL260" s="396"/>
      <c r="LM260" s="396"/>
      <c r="LN260" s="396"/>
      <c r="LO260" s="396"/>
      <c r="LP260" s="396"/>
      <c r="LQ260" s="396"/>
      <c r="LR260" s="396"/>
      <c r="LS260" s="396"/>
      <c r="LT260" s="396"/>
      <c r="LU260" s="396"/>
      <c r="LV260" s="396"/>
      <c r="LW260" s="396"/>
      <c r="LX260" s="396"/>
      <c r="LY260" s="396"/>
      <c r="LZ260" s="396"/>
      <c r="MA260" s="396"/>
      <c r="MB260" s="396"/>
      <c r="MC260" s="396"/>
      <c r="MD260" s="396"/>
      <c r="ME260" s="396"/>
      <c r="MF260" s="396"/>
      <c r="MG260" s="396"/>
      <c r="MH260" s="396"/>
      <c r="MI260" s="396"/>
      <c r="MJ260" s="396"/>
      <c r="MK260" s="396"/>
      <c r="ML260" s="396"/>
      <c r="MM260" s="396"/>
      <c r="MN260" s="396"/>
      <c r="MO260" s="396"/>
      <c r="MP260" s="396"/>
      <c r="MQ260" s="396"/>
      <c r="MR260" s="396"/>
      <c r="MS260" s="396"/>
      <c r="MT260" s="396"/>
      <c r="MU260" s="396"/>
      <c r="MV260" s="396"/>
      <c r="MW260" s="396"/>
      <c r="MX260" s="396"/>
      <c r="MY260" s="396"/>
      <c r="MZ260" s="396"/>
      <c r="NA260" s="396"/>
      <c r="NB260" s="396"/>
      <c r="NC260" s="396"/>
      <c r="ND260" s="396"/>
      <c r="NE260" s="396"/>
      <c r="NF260" s="396"/>
      <c r="NG260" s="396"/>
      <c r="NH260" s="396"/>
      <c r="NI260" s="396"/>
      <c r="NJ260" s="396"/>
      <c r="NK260" s="396"/>
      <c r="NL260" s="396"/>
      <c r="NM260" s="396"/>
      <c r="NN260" s="396"/>
      <c r="NO260" s="396"/>
      <c r="NP260" s="396"/>
      <c r="NQ260" s="396"/>
      <c r="NR260" s="396"/>
      <c r="NS260" s="396"/>
      <c r="NT260" s="396"/>
      <c r="NU260" s="396"/>
      <c r="NV260" s="396"/>
      <c r="NW260" s="396"/>
      <c r="NX260" s="396"/>
      <c r="NY260" s="396"/>
      <c r="NZ260" s="396"/>
      <c r="OA260" s="396"/>
      <c r="OB260" s="396"/>
      <c r="OC260" s="396"/>
      <c r="OD260" s="396"/>
      <c r="OE260" s="396"/>
      <c r="OF260" s="396"/>
      <c r="OG260" s="396"/>
      <c r="OH260" s="396"/>
      <c r="OI260" s="396"/>
      <c r="OJ260" s="396"/>
      <c r="OK260" s="396"/>
      <c r="OL260" s="396"/>
      <c r="OM260" s="396"/>
      <c r="ON260" s="396"/>
      <c r="OO260" s="396"/>
      <c r="OP260" s="396"/>
      <c r="OQ260" s="396"/>
      <c r="OR260" s="396"/>
      <c r="OS260" s="396"/>
      <c r="OT260" s="396"/>
      <c r="OU260" s="396"/>
      <c r="OV260" s="396"/>
      <c r="OW260" s="396"/>
      <c r="OX260" s="396"/>
      <c r="OY260" s="396"/>
      <c r="OZ260" s="396"/>
      <c r="PA260" s="396"/>
      <c r="PB260" s="396"/>
      <c r="PC260" s="396"/>
      <c r="PD260" s="396"/>
      <c r="PE260" s="396"/>
      <c r="PF260" s="396"/>
      <c r="PG260" s="396"/>
      <c r="PH260" s="396"/>
      <c r="PI260" s="396"/>
      <c r="PJ260" s="396"/>
      <c r="PK260" s="396"/>
      <c r="PL260" s="396"/>
      <c r="PM260" s="396"/>
      <c r="PN260" s="396"/>
      <c r="PO260" s="396"/>
      <c r="PP260" s="396"/>
      <c r="PQ260" s="396"/>
      <c r="PR260" s="396"/>
      <c r="PS260" s="396"/>
      <c r="PT260" s="396"/>
      <c r="PU260" s="396"/>
      <c r="PV260" s="396"/>
      <c r="PW260" s="396"/>
      <c r="PX260" s="396"/>
      <c r="PY260" s="396"/>
      <c r="PZ260" s="396"/>
      <c r="QA260" s="396"/>
      <c r="QB260" s="396"/>
      <c r="QC260" s="396"/>
      <c r="QD260" s="396"/>
      <c r="QE260" s="396"/>
      <c r="QF260" s="396"/>
      <c r="QG260" s="396"/>
      <c r="QH260" s="396"/>
      <c r="QI260" s="396"/>
      <c r="QJ260" s="396"/>
      <c r="QK260" s="396"/>
      <c r="QL260" s="396"/>
      <c r="QM260" s="396"/>
      <c r="QN260" s="396"/>
      <c r="QO260" s="396"/>
      <c r="QP260" s="396"/>
      <c r="QQ260" s="396"/>
      <c r="QR260" s="396"/>
      <c r="QS260" s="396"/>
      <c r="QT260" s="396"/>
    </row>
    <row r="261" spans="1:462" s="397" customFormat="1">
      <c r="A261" s="377"/>
      <c r="B261" s="145" t="s">
        <v>1522</v>
      </c>
      <c r="C261" s="129"/>
      <c r="D261" s="129" t="s">
        <v>19</v>
      </c>
      <c r="E261" s="146"/>
      <c r="F261" s="158"/>
      <c r="G261" s="396"/>
      <c r="H261" s="396"/>
      <c r="I261" s="396"/>
      <c r="J261" s="396"/>
      <c r="K261" s="396"/>
      <c r="L261" s="396"/>
      <c r="M261" s="396"/>
      <c r="N261" s="396"/>
      <c r="O261" s="396"/>
      <c r="P261" s="396"/>
      <c r="Q261" s="396"/>
      <c r="R261" s="396"/>
      <c r="S261" s="396"/>
      <c r="T261" s="396"/>
      <c r="U261" s="396"/>
      <c r="V261" s="396"/>
      <c r="W261" s="396"/>
      <c r="X261" s="396"/>
      <c r="Y261" s="396"/>
      <c r="Z261" s="396"/>
      <c r="AA261" s="396"/>
      <c r="AB261" s="396"/>
      <c r="AC261" s="396"/>
      <c r="AD261" s="396"/>
      <c r="AE261" s="396"/>
      <c r="AF261" s="396"/>
      <c r="AG261" s="396"/>
      <c r="AH261" s="396"/>
      <c r="AI261" s="396"/>
      <c r="AJ261" s="396"/>
      <c r="AK261" s="396"/>
      <c r="AL261" s="396"/>
      <c r="AM261" s="396"/>
      <c r="AN261" s="396"/>
      <c r="AO261" s="396"/>
      <c r="AP261" s="396"/>
      <c r="AQ261" s="396"/>
      <c r="AR261" s="396"/>
      <c r="AS261" s="396"/>
      <c r="AT261" s="396"/>
      <c r="AU261" s="396"/>
      <c r="AV261" s="396"/>
      <c r="AW261" s="396"/>
      <c r="AX261" s="396"/>
      <c r="AY261" s="396"/>
      <c r="AZ261" s="396"/>
      <c r="BA261" s="396"/>
      <c r="BB261" s="396"/>
      <c r="BC261" s="396"/>
      <c r="BD261" s="396"/>
      <c r="BE261" s="396"/>
      <c r="BF261" s="396"/>
      <c r="BG261" s="396"/>
      <c r="BH261" s="396"/>
      <c r="BI261" s="396"/>
      <c r="BJ261" s="396"/>
      <c r="BK261" s="396"/>
      <c r="BL261" s="396"/>
      <c r="BM261" s="396"/>
      <c r="BN261" s="396"/>
      <c r="BO261" s="396"/>
      <c r="BP261" s="396"/>
      <c r="BQ261" s="396"/>
      <c r="BR261" s="396"/>
      <c r="BS261" s="396"/>
      <c r="BT261" s="396"/>
      <c r="BU261" s="396"/>
      <c r="BV261" s="396"/>
      <c r="BW261" s="396"/>
      <c r="BX261" s="396"/>
      <c r="BY261" s="396"/>
      <c r="BZ261" s="396"/>
      <c r="CA261" s="396"/>
      <c r="CB261" s="396"/>
      <c r="CC261" s="396"/>
      <c r="CD261" s="396"/>
      <c r="CE261" s="396"/>
      <c r="CF261" s="396"/>
      <c r="CG261" s="396"/>
      <c r="CH261" s="396"/>
      <c r="CI261" s="396"/>
      <c r="CJ261" s="396"/>
      <c r="CK261" s="396"/>
      <c r="CL261" s="396"/>
      <c r="CM261" s="396"/>
      <c r="CN261" s="396"/>
      <c r="CO261" s="396"/>
      <c r="CP261" s="396"/>
      <c r="CQ261" s="396"/>
      <c r="CR261" s="396"/>
      <c r="CS261" s="396"/>
      <c r="CT261" s="396"/>
      <c r="CU261" s="396"/>
      <c r="CV261" s="396"/>
      <c r="CW261" s="396"/>
      <c r="CX261" s="396"/>
      <c r="CY261" s="396"/>
      <c r="CZ261" s="396"/>
      <c r="DA261" s="396"/>
      <c r="DB261" s="396"/>
      <c r="DC261" s="396"/>
      <c r="DD261" s="396"/>
      <c r="DE261" s="396"/>
      <c r="DF261" s="396"/>
      <c r="DG261" s="396"/>
      <c r="DH261" s="396"/>
      <c r="DI261" s="396"/>
      <c r="DJ261" s="396"/>
      <c r="DK261" s="396"/>
      <c r="DL261" s="396"/>
      <c r="DM261" s="396"/>
      <c r="DN261" s="396"/>
      <c r="DO261" s="396"/>
      <c r="DP261" s="396"/>
      <c r="DQ261" s="396"/>
      <c r="DR261" s="396"/>
      <c r="DS261" s="396"/>
      <c r="DT261" s="396"/>
      <c r="DU261" s="396"/>
      <c r="DV261" s="396"/>
      <c r="DW261" s="396"/>
      <c r="DX261" s="396"/>
      <c r="DY261" s="396"/>
      <c r="DZ261" s="396"/>
      <c r="EA261" s="396"/>
      <c r="EB261" s="396"/>
      <c r="EC261" s="396"/>
      <c r="ED261" s="396"/>
      <c r="EE261" s="396"/>
      <c r="EF261" s="396"/>
      <c r="EG261" s="396"/>
      <c r="EH261" s="396"/>
      <c r="EI261" s="396"/>
      <c r="EJ261" s="396"/>
      <c r="EK261" s="396"/>
      <c r="EL261" s="396"/>
      <c r="EM261" s="396"/>
      <c r="EN261" s="396"/>
      <c r="EO261" s="396"/>
      <c r="EP261" s="396"/>
      <c r="EQ261" s="396"/>
      <c r="ER261" s="396"/>
      <c r="ES261" s="396"/>
      <c r="ET261" s="396"/>
      <c r="EU261" s="396"/>
      <c r="EV261" s="396"/>
      <c r="EW261" s="396"/>
      <c r="EX261" s="396"/>
      <c r="EY261" s="396"/>
      <c r="EZ261" s="396"/>
      <c r="FA261" s="396"/>
      <c r="FB261" s="396"/>
      <c r="FC261" s="396"/>
      <c r="FD261" s="396"/>
      <c r="FE261" s="396"/>
      <c r="FF261" s="396"/>
      <c r="FG261" s="396"/>
      <c r="FH261" s="396"/>
      <c r="FI261" s="396"/>
      <c r="FJ261" s="396"/>
      <c r="FK261" s="396"/>
      <c r="FL261" s="396"/>
      <c r="FM261" s="396"/>
      <c r="FN261" s="396"/>
      <c r="FO261" s="396"/>
      <c r="FP261" s="396"/>
      <c r="FQ261" s="396"/>
      <c r="FR261" s="396"/>
      <c r="FS261" s="396"/>
      <c r="FT261" s="396"/>
      <c r="FU261" s="396"/>
      <c r="FV261" s="396"/>
      <c r="FW261" s="396"/>
      <c r="FX261" s="396"/>
      <c r="FY261" s="396"/>
      <c r="FZ261" s="396"/>
      <c r="GA261" s="396"/>
      <c r="GB261" s="396"/>
      <c r="GC261" s="396"/>
      <c r="GD261" s="396"/>
      <c r="GE261" s="396"/>
      <c r="GF261" s="396"/>
      <c r="GG261" s="396"/>
      <c r="GH261" s="396"/>
      <c r="GI261" s="396"/>
      <c r="GJ261" s="396"/>
      <c r="GK261" s="396"/>
      <c r="GL261" s="396"/>
      <c r="GM261" s="396"/>
      <c r="GN261" s="396"/>
      <c r="GO261" s="396"/>
      <c r="GP261" s="396"/>
      <c r="GQ261" s="396"/>
      <c r="GR261" s="396"/>
      <c r="GS261" s="396"/>
      <c r="GT261" s="396"/>
      <c r="GU261" s="396"/>
      <c r="GV261" s="396"/>
      <c r="GW261" s="396"/>
      <c r="GX261" s="396"/>
      <c r="GY261" s="396"/>
      <c r="GZ261" s="396"/>
      <c r="HA261" s="396"/>
      <c r="HB261" s="396"/>
      <c r="HC261" s="396"/>
      <c r="HD261" s="396"/>
      <c r="HE261" s="396"/>
      <c r="HF261" s="396"/>
      <c r="HG261" s="396"/>
      <c r="HH261" s="396"/>
      <c r="HI261" s="396"/>
      <c r="HJ261" s="396"/>
      <c r="HK261" s="396"/>
      <c r="HL261" s="396"/>
      <c r="HM261" s="396"/>
      <c r="HN261" s="396"/>
      <c r="HO261" s="396"/>
      <c r="HP261" s="396"/>
      <c r="HQ261" s="396"/>
      <c r="HR261" s="396"/>
      <c r="HS261" s="396"/>
      <c r="HT261" s="396"/>
      <c r="HU261" s="396"/>
      <c r="HV261" s="396"/>
      <c r="HW261" s="396"/>
      <c r="HX261" s="396"/>
      <c r="HY261" s="396"/>
      <c r="HZ261" s="396"/>
      <c r="IA261" s="396"/>
      <c r="IB261" s="396"/>
      <c r="IC261" s="396"/>
      <c r="ID261" s="396"/>
      <c r="IE261" s="396"/>
      <c r="IF261" s="396"/>
      <c r="IG261" s="396"/>
      <c r="IH261" s="396"/>
      <c r="II261" s="396"/>
      <c r="IJ261" s="396"/>
      <c r="IK261" s="396"/>
      <c r="IL261" s="396"/>
      <c r="IM261" s="396"/>
      <c r="IN261" s="396"/>
      <c r="IO261" s="396"/>
      <c r="IP261" s="396"/>
      <c r="IQ261" s="396"/>
      <c r="IR261" s="396"/>
      <c r="IS261" s="396"/>
      <c r="IT261" s="396"/>
      <c r="IU261" s="396"/>
      <c r="IV261" s="396"/>
      <c r="IW261" s="396"/>
      <c r="IX261" s="396"/>
      <c r="IY261" s="396"/>
      <c r="IZ261" s="396"/>
      <c r="JA261" s="396"/>
      <c r="JB261" s="396"/>
      <c r="JC261" s="396"/>
      <c r="JD261" s="396"/>
      <c r="JE261" s="396"/>
      <c r="JF261" s="396"/>
      <c r="JG261" s="396"/>
      <c r="JH261" s="396"/>
      <c r="JI261" s="396"/>
      <c r="JJ261" s="396"/>
      <c r="JK261" s="396"/>
      <c r="JL261" s="396"/>
      <c r="JM261" s="396"/>
      <c r="JN261" s="396"/>
      <c r="JO261" s="396"/>
      <c r="JP261" s="396"/>
      <c r="JQ261" s="396"/>
      <c r="JR261" s="396"/>
      <c r="JS261" s="396"/>
      <c r="JT261" s="396"/>
      <c r="JU261" s="396"/>
      <c r="JV261" s="396"/>
      <c r="JW261" s="396"/>
      <c r="JX261" s="396"/>
      <c r="JY261" s="396"/>
      <c r="JZ261" s="396"/>
      <c r="KA261" s="396"/>
      <c r="KB261" s="396"/>
      <c r="KC261" s="396"/>
      <c r="KD261" s="396"/>
      <c r="KE261" s="396"/>
      <c r="KF261" s="396"/>
      <c r="KG261" s="396"/>
      <c r="KH261" s="396"/>
      <c r="KI261" s="396"/>
      <c r="KJ261" s="396"/>
      <c r="KK261" s="396"/>
      <c r="KL261" s="396"/>
      <c r="KM261" s="396"/>
      <c r="KN261" s="396"/>
      <c r="KO261" s="396"/>
      <c r="KP261" s="396"/>
      <c r="KQ261" s="396"/>
      <c r="KR261" s="396"/>
      <c r="KS261" s="396"/>
      <c r="KT261" s="396"/>
      <c r="KU261" s="396"/>
      <c r="KV261" s="396"/>
      <c r="KW261" s="396"/>
      <c r="KX261" s="396"/>
      <c r="KY261" s="396"/>
      <c r="KZ261" s="396"/>
      <c r="LA261" s="396"/>
      <c r="LB261" s="396"/>
      <c r="LC261" s="396"/>
      <c r="LD261" s="396"/>
      <c r="LE261" s="396"/>
      <c r="LF261" s="396"/>
      <c r="LG261" s="396"/>
      <c r="LH261" s="396"/>
      <c r="LI261" s="396"/>
      <c r="LJ261" s="396"/>
      <c r="LK261" s="396"/>
      <c r="LL261" s="396"/>
      <c r="LM261" s="396"/>
      <c r="LN261" s="396"/>
      <c r="LO261" s="396"/>
      <c r="LP261" s="396"/>
      <c r="LQ261" s="396"/>
      <c r="LR261" s="396"/>
      <c r="LS261" s="396"/>
      <c r="LT261" s="396"/>
      <c r="LU261" s="396"/>
      <c r="LV261" s="396"/>
      <c r="LW261" s="396"/>
      <c r="LX261" s="396"/>
      <c r="LY261" s="396"/>
      <c r="LZ261" s="396"/>
      <c r="MA261" s="396"/>
      <c r="MB261" s="396"/>
      <c r="MC261" s="396"/>
      <c r="MD261" s="396"/>
      <c r="ME261" s="396"/>
      <c r="MF261" s="396"/>
      <c r="MG261" s="396"/>
      <c r="MH261" s="396"/>
      <c r="MI261" s="396"/>
      <c r="MJ261" s="396"/>
      <c r="MK261" s="396"/>
      <c r="ML261" s="396"/>
      <c r="MM261" s="396"/>
      <c r="MN261" s="396"/>
      <c r="MO261" s="396"/>
      <c r="MP261" s="396"/>
      <c r="MQ261" s="396"/>
      <c r="MR261" s="396"/>
      <c r="MS261" s="396"/>
      <c r="MT261" s="396"/>
      <c r="MU261" s="396"/>
      <c r="MV261" s="396"/>
      <c r="MW261" s="396"/>
      <c r="MX261" s="396"/>
      <c r="MY261" s="396"/>
      <c r="MZ261" s="396"/>
      <c r="NA261" s="396"/>
      <c r="NB261" s="396"/>
      <c r="NC261" s="396"/>
      <c r="ND261" s="396"/>
      <c r="NE261" s="396"/>
      <c r="NF261" s="396"/>
      <c r="NG261" s="396"/>
      <c r="NH261" s="396"/>
      <c r="NI261" s="396"/>
      <c r="NJ261" s="396"/>
      <c r="NK261" s="396"/>
      <c r="NL261" s="396"/>
      <c r="NM261" s="396"/>
      <c r="NN261" s="396"/>
      <c r="NO261" s="396"/>
      <c r="NP261" s="396"/>
      <c r="NQ261" s="396"/>
      <c r="NR261" s="396"/>
      <c r="NS261" s="396"/>
      <c r="NT261" s="396"/>
      <c r="NU261" s="396"/>
      <c r="NV261" s="396"/>
      <c r="NW261" s="396"/>
      <c r="NX261" s="396"/>
      <c r="NY261" s="396"/>
      <c r="NZ261" s="396"/>
      <c r="OA261" s="396"/>
      <c r="OB261" s="396"/>
      <c r="OC261" s="396"/>
      <c r="OD261" s="396"/>
      <c r="OE261" s="396"/>
      <c r="OF261" s="396"/>
      <c r="OG261" s="396"/>
      <c r="OH261" s="396"/>
      <c r="OI261" s="396"/>
      <c r="OJ261" s="396"/>
      <c r="OK261" s="396"/>
      <c r="OL261" s="396"/>
      <c r="OM261" s="396"/>
      <c r="ON261" s="396"/>
      <c r="OO261" s="396"/>
      <c r="OP261" s="396"/>
      <c r="OQ261" s="396"/>
      <c r="OR261" s="396"/>
      <c r="OS261" s="396"/>
      <c r="OT261" s="396"/>
      <c r="OU261" s="396"/>
      <c r="OV261" s="396"/>
      <c r="OW261" s="396"/>
      <c r="OX261" s="396"/>
      <c r="OY261" s="396"/>
      <c r="OZ261" s="396"/>
      <c r="PA261" s="396"/>
      <c r="PB261" s="396"/>
      <c r="PC261" s="396"/>
      <c r="PD261" s="396"/>
      <c r="PE261" s="396"/>
      <c r="PF261" s="396"/>
      <c r="PG261" s="396"/>
      <c r="PH261" s="396"/>
      <c r="PI261" s="396"/>
      <c r="PJ261" s="396"/>
      <c r="PK261" s="396"/>
      <c r="PL261" s="396"/>
      <c r="PM261" s="396"/>
      <c r="PN261" s="396"/>
      <c r="PO261" s="396"/>
      <c r="PP261" s="396"/>
      <c r="PQ261" s="396"/>
      <c r="PR261" s="396"/>
      <c r="PS261" s="396"/>
      <c r="PT261" s="396"/>
      <c r="PU261" s="396"/>
      <c r="PV261" s="396"/>
      <c r="PW261" s="396"/>
      <c r="PX261" s="396"/>
      <c r="PY261" s="396"/>
      <c r="PZ261" s="396"/>
      <c r="QA261" s="396"/>
      <c r="QB261" s="396"/>
      <c r="QC261" s="396"/>
      <c r="QD261" s="396"/>
      <c r="QE261" s="396"/>
      <c r="QF261" s="396"/>
      <c r="QG261" s="396"/>
      <c r="QH261" s="396"/>
      <c r="QI261" s="396"/>
      <c r="QJ261" s="396"/>
      <c r="QK261" s="396"/>
      <c r="QL261" s="396"/>
      <c r="QM261" s="396"/>
      <c r="QN261" s="396"/>
      <c r="QO261" s="396"/>
      <c r="QP261" s="396"/>
      <c r="QQ261" s="396"/>
      <c r="QR261" s="396"/>
      <c r="QS261" s="396"/>
      <c r="QT261" s="396"/>
    </row>
    <row r="262" spans="1:462" s="397" customFormat="1">
      <c r="A262" s="377"/>
      <c r="B262" s="145" t="s">
        <v>1523</v>
      </c>
      <c r="C262" s="129"/>
      <c r="D262" s="129" t="s">
        <v>19</v>
      </c>
      <c r="E262" s="146"/>
      <c r="F262" s="158"/>
      <c r="G262" s="396"/>
      <c r="H262" s="396"/>
      <c r="I262" s="396"/>
      <c r="J262" s="396"/>
      <c r="K262" s="396"/>
      <c r="L262" s="396"/>
      <c r="M262" s="396"/>
      <c r="N262" s="396"/>
      <c r="O262" s="396"/>
      <c r="P262" s="396"/>
      <c r="Q262" s="396"/>
      <c r="R262" s="396"/>
      <c r="S262" s="396"/>
      <c r="T262" s="396"/>
      <c r="U262" s="396"/>
      <c r="V262" s="396"/>
      <c r="W262" s="396"/>
      <c r="X262" s="396"/>
      <c r="Y262" s="396"/>
      <c r="Z262" s="396"/>
      <c r="AA262" s="396"/>
      <c r="AB262" s="396"/>
      <c r="AC262" s="396"/>
      <c r="AD262" s="396"/>
      <c r="AE262" s="396"/>
      <c r="AF262" s="396"/>
      <c r="AG262" s="396"/>
      <c r="AH262" s="396"/>
      <c r="AI262" s="396"/>
      <c r="AJ262" s="396"/>
      <c r="AK262" s="396"/>
      <c r="AL262" s="396"/>
      <c r="AM262" s="396"/>
      <c r="AN262" s="396"/>
      <c r="AO262" s="396"/>
      <c r="AP262" s="396"/>
      <c r="AQ262" s="396"/>
      <c r="AR262" s="396"/>
      <c r="AS262" s="396"/>
      <c r="AT262" s="396"/>
      <c r="AU262" s="396"/>
      <c r="AV262" s="396"/>
      <c r="AW262" s="396"/>
      <c r="AX262" s="396"/>
      <c r="AY262" s="396"/>
      <c r="AZ262" s="396"/>
      <c r="BA262" s="396"/>
      <c r="BB262" s="396"/>
      <c r="BC262" s="396"/>
      <c r="BD262" s="396"/>
      <c r="BE262" s="396"/>
      <c r="BF262" s="396"/>
      <c r="BG262" s="396"/>
      <c r="BH262" s="396"/>
      <c r="BI262" s="396"/>
      <c r="BJ262" s="396"/>
      <c r="BK262" s="396"/>
      <c r="BL262" s="396"/>
      <c r="BM262" s="396"/>
      <c r="BN262" s="396"/>
      <c r="BO262" s="396"/>
      <c r="BP262" s="396"/>
      <c r="BQ262" s="396"/>
      <c r="BR262" s="396"/>
      <c r="BS262" s="396"/>
      <c r="BT262" s="396"/>
      <c r="BU262" s="396"/>
      <c r="BV262" s="396"/>
      <c r="BW262" s="396"/>
      <c r="BX262" s="396"/>
      <c r="BY262" s="396"/>
      <c r="BZ262" s="396"/>
      <c r="CA262" s="396"/>
      <c r="CB262" s="396"/>
      <c r="CC262" s="396"/>
      <c r="CD262" s="396"/>
      <c r="CE262" s="396"/>
      <c r="CF262" s="396"/>
      <c r="CG262" s="396"/>
      <c r="CH262" s="396"/>
      <c r="CI262" s="396"/>
      <c r="CJ262" s="396"/>
      <c r="CK262" s="396"/>
      <c r="CL262" s="396"/>
      <c r="CM262" s="396"/>
      <c r="CN262" s="396"/>
      <c r="CO262" s="396"/>
      <c r="CP262" s="396"/>
      <c r="CQ262" s="396"/>
      <c r="CR262" s="396"/>
      <c r="CS262" s="396"/>
      <c r="CT262" s="396"/>
      <c r="CU262" s="396"/>
      <c r="CV262" s="396"/>
      <c r="CW262" s="396"/>
      <c r="CX262" s="396"/>
      <c r="CY262" s="396"/>
      <c r="CZ262" s="396"/>
      <c r="DA262" s="396"/>
      <c r="DB262" s="396"/>
      <c r="DC262" s="396"/>
      <c r="DD262" s="396"/>
      <c r="DE262" s="396"/>
      <c r="DF262" s="396"/>
      <c r="DG262" s="396"/>
      <c r="DH262" s="396"/>
      <c r="DI262" s="396"/>
      <c r="DJ262" s="396"/>
      <c r="DK262" s="396"/>
      <c r="DL262" s="396"/>
      <c r="DM262" s="396"/>
      <c r="DN262" s="396"/>
      <c r="DO262" s="396"/>
      <c r="DP262" s="396"/>
      <c r="DQ262" s="396"/>
      <c r="DR262" s="396"/>
      <c r="DS262" s="396"/>
      <c r="DT262" s="396"/>
      <c r="DU262" s="396"/>
      <c r="DV262" s="396"/>
      <c r="DW262" s="396"/>
      <c r="DX262" s="396"/>
      <c r="DY262" s="396"/>
      <c r="DZ262" s="396"/>
      <c r="EA262" s="396"/>
      <c r="EB262" s="396"/>
      <c r="EC262" s="396"/>
      <c r="ED262" s="396"/>
      <c r="EE262" s="396"/>
      <c r="EF262" s="396"/>
      <c r="EG262" s="396"/>
      <c r="EH262" s="396"/>
      <c r="EI262" s="396"/>
      <c r="EJ262" s="396"/>
      <c r="EK262" s="396"/>
      <c r="EL262" s="396"/>
      <c r="EM262" s="396"/>
      <c r="EN262" s="396"/>
      <c r="EO262" s="396"/>
      <c r="EP262" s="396"/>
      <c r="EQ262" s="396"/>
      <c r="ER262" s="396"/>
      <c r="ES262" s="396"/>
      <c r="ET262" s="396"/>
      <c r="EU262" s="396"/>
      <c r="EV262" s="396"/>
      <c r="EW262" s="396"/>
      <c r="EX262" s="396"/>
      <c r="EY262" s="396"/>
      <c r="EZ262" s="396"/>
      <c r="FA262" s="396"/>
      <c r="FB262" s="396"/>
      <c r="FC262" s="396"/>
      <c r="FD262" s="396"/>
      <c r="FE262" s="396"/>
      <c r="FF262" s="396"/>
      <c r="FG262" s="396"/>
      <c r="FH262" s="396"/>
      <c r="FI262" s="396"/>
      <c r="FJ262" s="396"/>
      <c r="FK262" s="396"/>
      <c r="FL262" s="396"/>
      <c r="FM262" s="396"/>
      <c r="FN262" s="396"/>
      <c r="FO262" s="396"/>
      <c r="FP262" s="396"/>
      <c r="FQ262" s="396"/>
      <c r="FR262" s="396"/>
      <c r="FS262" s="396"/>
      <c r="FT262" s="396"/>
      <c r="FU262" s="396"/>
      <c r="FV262" s="396"/>
      <c r="FW262" s="396"/>
      <c r="FX262" s="396"/>
      <c r="FY262" s="396"/>
      <c r="FZ262" s="396"/>
      <c r="GA262" s="396"/>
      <c r="GB262" s="396"/>
      <c r="GC262" s="396"/>
      <c r="GD262" s="396"/>
      <c r="GE262" s="396"/>
      <c r="GF262" s="396"/>
      <c r="GG262" s="396"/>
      <c r="GH262" s="396"/>
      <c r="GI262" s="396"/>
      <c r="GJ262" s="396"/>
      <c r="GK262" s="396"/>
      <c r="GL262" s="396"/>
      <c r="GM262" s="396"/>
      <c r="GN262" s="396"/>
      <c r="GO262" s="396"/>
      <c r="GP262" s="396"/>
      <c r="GQ262" s="396"/>
      <c r="GR262" s="396"/>
      <c r="GS262" s="396"/>
      <c r="GT262" s="396"/>
      <c r="GU262" s="396"/>
      <c r="GV262" s="396"/>
      <c r="GW262" s="396"/>
      <c r="GX262" s="396"/>
      <c r="GY262" s="396"/>
      <c r="GZ262" s="396"/>
      <c r="HA262" s="396"/>
      <c r="HB262" s="396"/>
      <c r="HC262" s="396"/>
      <c r="HD262" s="396"/>
      <c r="HE262" s="396"/>
      <c r="HF262" s="396"/>
      <c r="HG262" s="396"/>
      <c r="HH262" s="396"/>
      <c r="HI262" s="396"/>
      <c r="HJ262" s="396"/>
      <c r="HK262" s="396"/>
      <c r="HL262" s="396"/>
      <c r="HM262" s="396"/>
      <c r="HN262" s="396"/>
      <c r="HO262" s="396"/>
      <c r="HP262" s="396"/>
      <c r="HQ262" s="396"/>
      <c r="HR262" s="396"/>
      <c r="HS262" s="396"/>
      <c r="HT262" s="396"/>
      <c r="HU262" s="396"/>
      <c r="HV262" s="396"/>
      <c r="HW262" s="396"/>
      <c r="HX262" s="396"/>
      <c r="HY262" s="396"/>
      <c r="HZ262" s="396"/>
      <c r="IA262" s="396"/>
      <c r="IB262" s="396"/>
      <c r="IC262" s="396"/>
      <c r="ID262" s="396"/>
      <c r="IE262" s="396"/>
      <c r="IF262" s="396"/>
      <c r="IG262" s="396"/>
      <c r="IH262" s="396"/>
      <c r="II262" s="396"/>
      <c r="IJ262" s="396"/>
      <c r="IK262" s="396"/>
      <c r="IL262" s="396"/>
      <c r="IM262" s="396"/>
      <c r="IN262" s="396"/>
      <c r="IO262" s="396"/>
      <c r="IP262" s="396"/>
      <c r="IQ262" s="396"/>
      <c r="IR262" s="396"/>
      <c r="IS262" s="396"/>
      <c r="IT262" s="396"/>
      <c r="IU262" s="396"/>
      <c r="IV262" s="396"/>
      <c r="IW262" s="396"/>
      <c r="IX262" s="396"/>
      <c r="IY262" s="396"/>
      <c r="IZ262" s="396"/>
      <c r="JA262" s="396"/>
      <c r="JB262" s="396"/>
      <c r="JC262" s="396"/>
      <c r="JD262" s="396"/>
      <c r="JE262" s="396"/>
      <c r="JF262" s="396"/>
      <c r="JG262" s="396"/>
      <c r="JH262" s="396"/>
      <c r="JI262" s="396"/>
      <c r="JJ262" s="396"/>
      <c r="JK262" s="396"/>
      <c r="JL262" s="396"/>
      <c r="JM262" s="396"/>
      <c r="JN262" s="396"/>
      <c r="JO262" s="396"/>
      <c r="JP262" s="396"/>
      <c r="JQ262" s="396"/>
      <c r="JR262" s="396"/>
      <c r="JS262" s="396"/>
      <c r="JT262" s="396"/>
      <c r="JU262" s="396"/>
      <c r="JV262" s="396"/>
      <c r="JW262" s="396"/>
      <c r="JX262" s="396"/>
      <c r="JY262" s="396"/>
      <c r="JZ262" s="396"/>
      <c r="KA262" s="396"/>
      <c r="KB262" s="396"/>
      <c r="KC262" s="396"/>
      <c r="KD262" s="396"/>
      <c r="KE262" s="396"/>
      <c r="KF262" s="396"/>
      <c r="KG262" s="396"/>
      <c r="KH262" s="396"/>
      <c r="KI262" s="396"/>
      <c r="KJ262" s="396"/>
      <c r="KK262" s="396"/>
      <c r="KL262" s="396"/>
      <c r="KM262" s="396"/>
      <c r="KN262" s="396"/>
      <c r="KO262" s="396"/>
      <c r="KP262" s="396"/>
      <c r="KQ262" s="396"/>
      <c r="KR262" s="396"/>
      <c r="KS262" s="396"/>
      <c r="KT262" s="396"/>
      <c r="KU262" s="396"/>
      <c r="KV262" s="396"/>
      <c r="KW262" s="396"/>
      <c r="KX262" s="396"/>
      <c r="KY262" s="396"/>
      <c r="KZ262" s="396"/>
      <c r="LA262" s="396"/>
      <c r="LB262" s="396"/>
      <c r="LC262" s="396"/>
      <c r="LD262" s="396"/>
      <c r="LE262" s="396"/>
      <c r="LF262" s="396"/>
      <c r="LG262" s="396"/>
      <c r="LH262" s="396"/>
      <c r="LI262" s="396"/>
      <c r="LJ262" s="396"/>
      <c r="LK262" s="396"/>
      <c r="LL262" s="396"/>
      <c r="LM262" s="396"/>
      <c r="LN262" s="396"/>
      <c r="LO262" s="396"/>
      <c r="LP262" s="396"/>
      <c r="LQ262" s="396"/>
      <c r="LR262" s="396"/>
      <c r="LS262" s="396"/>
      <c r="LT262" s="396"/>
      <c r="LU262" s="396"/>
      <c r="LV262" s="396"/>
      <c r="LW262" s="396"/>
      <c r="LX262" s="396"/>
      <c r="LY262" s="396"/>
      <c r="LZ262" s="396"/>
      <c r="MA262" s="396"/>
      <c r="MB262" s="396"/>
      <c r="MC262" s="396"/>
      <c r="MD262" s="396"/>
      <c r="ME262" s="396"/>
      <c r="MF262" s="396"/>
      <c r="MG262" s="396"/>
      <c r="MH262" s="396"/>
      <c r="MI262" s="396"/>
      <c r="MJ262" s="396"/>
      <c r="MK262" s="396"/>
      <c r="ML262" s="396"/>
      <c r="MM262" s="396"/>
      <c r="MN262" s="396"/>
      <c r="MO262" s="396"/>
      <c r="MP262" s="396"/>
      <c r="MQ262" s="396"/>
      <c r="MR262" s="396"/>
      <c r="MS262" s="396"/>
      <c r="MT262" s="396"/>
      <c r="MU262" s="396"/>
      <c r="MV262" s="396"/>
      <c r="MW262" s="396"/>
      <c r="MX262" s="396"/>
      <c r="MY262" s="396"/>
      <c r="MZ262" s="396"/>
      <c r="NA262" s="396"/>
      <c r="NB262" s="396"/>
      <c r="NC262" s="396"/>
      <c r="ND262" s="396"/>
      <c r="NE262" s="396"/>
      <c r="NF262" s="396"/>
      <c r="NG262" s="396"/>
      <c r="NH262" s="396"/>
      <c r="NI262" s="396"/>
      <c r="NJ262" s="396"/>
      <c r="NK262" s="396"/>
      <c r="NL262" s="396"/>
      <c r="NM262" s="396"/>
      <c r="NN262" s="396"/>
      <c r="NO262" s="396"/>
      <c r="NP262" s="396"/>
      <c r="NQ262" s="396"/>
      <c r="NR262" s="396"/>
      <c r="NS262" s="396"/>
      <c r="NT262" s="396"/>
      <c r="NU262" s="396"/>
      <c r="NV262" s="396"/>
      <c r="NW262" s="396"/>
      <c r="NX262" s="396"/>
      <c r="NY262" s="396"/>
      <c r="NZ262" s="396"/>
      <c r="OA262" s="396"/>
      <c r="OB262" s="396"/>
      <c r="OC262" s="396"/>
      <c r="OD262" s="396"/>
      <c r="OE262" s="396"/>
      <c r="OF262" s="396"/>
      <c r="OG262" s="396"/>
      <c r="OH262" s="396"/>
      <c r="OI262" s="396"/>
      <c r="OJ262" s="396"/>
      <c r="OK262" s="396"/>
      <c r="OL262" s="396"/>
      <c r="OM262" s="396"/>
      <c r="ON262" s="396"/>
      <c r="OO262" s="396"/>
      <c r="OP262" s="396"/>
      <c r="OQ262" s="396"/>
      <c r="OR262" s="396"/>
      <c r="OS262" s="396"/>
      <c r="OT262" s="396"/>
      <c r="OU262" s="396"/>
      <c r="OV262" s="396"/>
      <c r="OW262" s="396"/>
      <c r="OX262" s="396"/>
      <c r="OY262" s="396"/>
      <c r="OZ262" s="396"/>
      <c r="PA262" s="396"/>
      <c r="PB262" s="396"/>
      <c r="PC262" s="396"/>
      <c r="PD262" s="396"/>
      <c r="PE262" s="396"/>
      <c r="PF262" s="396"/>
      <c r="PG262" s="396"/>
      <c r="PH262" s="396"/>
      <c r="PI262" s="396"/>
      <c r="PJ262" s="396"/>
      <c r="PK262" s="396"/>
      <c r="PL262" s="396"/>
      <c r="PM262" s="396"/>
      <c r="PN262" s="396"/>
      <c r="PO262" s="396"/>
      <c r="PP262" s="396"/>
      <c r="PQ262" s="396"/>
      <c r="PR262" s="396"/>
      <c r="PS262" s="396"/>
      <c r="PT262" s="396"/>
      <c r="PU262" s="396"/>
      <c r="PV262" s="396"/>
      <c r="PW262" s="396"/>
      <c r="PX262" s="396"/>
      <c r="PY262" s="396"/>
      <c r="PZ262" s="396"/>
      <c r="QA262" s="396"/>
      <c r="QB262" s="396"/>
      <c r="QC262" s="396"/>
      <c r="QD262" s="396"/>
      <c r="QE262" s="396"/>
      <c r="QF262" s="396"/>
      <c r="QG262" s="396"/>
      <c r="QH262" s="396"/>
      <c r="QI262" s="396"/>
      <c r="QJ262" s="396"/>
      <c r="QK262" s="396"/>
      <c r="QL262" s="396"/>
      <c r="QM262" s="396"/>
      <c r="QN262" s="396"/>
      <c r="QO262" s="396"/>
      <c r="QP262" s="396"/>
      <c r="QQ262" s="396"/>
      <c r="QR262" s="396"/>
      <c r="QS262" s="396"/>
      <c r="QT262" s="396"/>
    </row>
    <row r="263" spans="1:462" s="397" customFormat="1">
      <c r="A263" s="377"/>
      <c r="B263" s="145" t="s">
        <v>1524</v>
      </c>
      <c r="C263" s="129"/>
      <c r="D263" s="129" t="s">
        <v>19</v>
      </c>
      <c r="E263" s="146"/>
      <c r="F263" s="158"/>
      <c r="G263" s="396"/>
      <c r="H263" s="396"/>
      <c r="I263" s="396"/>
      <c r="J263" s="396"/>
      <c r="K263" s="396"/>
      <c r="L263" s="396"/>
      <c r="M263" s="396"/>
      <c r="N263" s="396"/>
      <c r="O263" s="396"/>
      <c r="P263" s="396"/>
      <c r="Q263" s="396"/>
      <c r="R263" s="396"/>
      <c r="S263" s="396"/>
      <c r="T263" s="396"/>
      <c r="U263" s="396"/>
      <c r="V263" s="396"/>
      <c r="W263" s="396"/>
      <c r="X263" s="396"/>
      <c r="Y263" s="396"/>
      <c r="Z263" s="396"/>
      <c r="AA263" s="396"/>
      <c r="AB263" s="396"/>
      <c r="AC263" s="396"/>
      <c r="AD263" s="396"/>
      <c r="AE263" s="396"/>
      <c r="AF263" s="396"/>
      <c r="AG263" s="396"/>
      <c r="AH263" s="396"/>
      <c r="AI263" s="396"/>
      <c r="AJ263" s="396"/>
      <c r="AK263" s="396"/>
      <c r="AL263" s="396"/>
      <c r="AM263" s="396"/>
      <c r="AN263" s="396"/>
      <c r="AO263" s="396"/>
      <c r="AP263" s="396"/>
      <c r="AQ263" s="396"/>
      <c r="AR263" s="396"/>
      <c r="AS263" s="396"/>
      <c r="AT263" s="396"/>
      <c r="AU263" s="396"/>
      <c r="AV263" s="396"/>
      <c r="AW263" s="396"/>
      <c r="AX263" s="396"/>
      <c r="AY263" s="396"/>
      <c r="AZ263" s="396"/>
      <c r="BA263" s="396"/>
      <c r="BB263" s="396"/>
      <c r="BC263" s="396"/>
      <c r="BD263" s="396"/>
      <c r="BE263" s="396"/>
      <c r="BF263" s="396"/>
      <c r="BG263" s="396"/>
      <c r="BH263" s="396"/>
      <c r="BI263" s="396"/>
      <c r="BJ263" s="396"/>
      <c r="BK263" s="396"/>
      <c r="BL263" s="396"/>
      <c r="BM263" s="396"/>
      <c r="BN263" s="396"/>
      <c r="BO263" s="396"/>
      <c r="BP263" s="396"/>
      <c r="BQ263" s="396"/>
      <c r="BR263" s="396"/>
      <c r="BS263" s="396"/>
      <c r="BT263" s="396"/>
      <c r="BU263" s="396"/>
      <c r="BV263" s="396"/>
      <c r="BW263" s="396"/>
      <c r="BX263" s="396"/>
      <c r="BY263" s="396"/>
      <c r="BZ263" s="396"/>
      <c r="CA263" s="396"/>
      <c r="CB263" s="396"/>
      <c r="CC263" s="396"/>
      <c r="CD263" s="396"/>
      <c r="CE263" s="396"/>
      <c r="CF263" s="396"/>
      <c r="CG263" s="396"/>
      <c r="CH263" s="396"/>
      <c r="CI263" s="396"/>
      <c r="CJ263" s="396"/>
      <c r="CK263" s="396"/>
      <c r="CL263" s="396"/>
      <c r="CM263" s="396"/>
      <c r="CN263" s="396"/>
      <c r="CO263" s="396"/>
      <c r="CP263" s="396"/>
      <c r="CQ263" s="396"/>
      <c r="CR263" s="396"/>
      <c r="CS263" s="396"/>
      <c r="CT263" s="396"/>
      <c r="CU263" s="396"/>
      <c r="CV263" s="396"/>
      <c r="CW263" s="396"/>
      <c r="CX263" s="396"/>
      <c r="CY263" s="396"/>
      <c r="CZ263" s="396"/>
      <c r="DA263" s="396"/>
      <c r="DB263" s="396"/>
      <c r="DC263" s="396"/>
      <c r="DD263" s="396"/>
      <c r="DE263" s="396"/>
      <c r="DF263" s="396"/>
      <c r="DG263" s="396"/>
      <c r="DH263" s="396"/>
      <c r="DI263" s="396"/>
      <c r="DJ263" s="396"/>
      <c r="DK263" s="396"/>
      <c r="DL263" s="396"/>
      <c r="DM263" s="396"/>
      <c r="DN263" s="396"/>
      <c r="DO263" s="396"/>
      <c r="DP263" s="396"/>
      <c r="DQ263" s="396"/>
      <c r="DR263" s="396"/>
      <c r="DS263" s="396"/>
      <c r="DT263" s="396"/>
      <c r="DU263" s="396"/>
      <c r="DV263" s="396"/>
      <c r="DW263" s="396"/>
      <c r="DX263" s="396"/>
      <c r="DY263" s="396"/>
      <c r="DZ263" s="396"/>
      <c r="EA263" s="396"/>
      <c r="EB263" s="396"/>
      <c r="EC263" s="396"/>
      <c r="ED263" s="396"/>
      <c r="EE263" s="396"/>
      <c r="EF263" s="396"/>
      <c r="EG263" s="396"/>
      <c r="EH263" s="396"/>
      <c r="EI263" s="396"/>
      <c r="EJ263" s="396"/>
      <c r="EK263" s="396"/>
      <c r="EL263" s="396"/>
      <c r="EM263" s="396"/>
      <c r="EN263" s="396"/>
      <c r="EO263" s="396"/>
      <c r="EP263" s="396"/>
      <c r="EQ263" s="396"/>
      <c r="ER263" s="396"/>
      <c r="ES263" s="396"/>
      <c r="ET263" s="396"/>
      <c r="EU263" s="396"/>
      <c r="EV263" s="396"/>
      <c r="EW263" s="396"/>
      <c r="EX263" s="396"/>
      <c r="EY263" s="396"/>
      <c r="EZ263" s="396"/>
      <c r="FA263" s="396"/>
      <c r="FB263" s="396"/>
      <c r="FC263" s="396"/>
      <c r="FD263" s="396"/>
      <c r="FE263" s="396"/>
      <c r="FF263" s="396"/>
      <c r="FG263" s="396"/>
      <c r="FH263" s="396"/>
      <c r="FI263" s="396"/>
      <c r="FJ263" s="396"/>
      <c r="FK263" s="396"/>
      <c r="FL263" s="396"/>
      <c r="FM263" s="396"/>
      <c r="FN263" s="396"/>
      <c r="FO263" s="396"/>
      <c r="FP263" s="396"/>
      <c r="FQ263" s="396"/>
      <c r="FR263" s="396"/>
      <c r="FS263" s="396"/>
      <c r="FT263" s="396"/>
      <c r="FU263" s="396"/>
      <c r="FV263" s="396"/>
      <c r="FW263" s="396"/>
      <c r="FX263" s="396"/>
      <c r="FY263" s="396"/>
      <c r="FZ263" s="396"/>
      <c r="GA263" s="396"/>
      <c r="GB263" s="396"/>
      <c r="GC263" s="396"/>
      <c r="GD263" s="396"/>
      <c r="GE263" s="396"/>
      <c r="GF263" s="396"/>
      <c r="GG263" s="396"/>
      <c r="GH263" s="396"/>
      <c r="GI263" s="396"/>
      <c r="GJ263" s="396"/>
      <c r="GK263" s="396"/>
      <c r="GL263" s="396"/>
      <c r="GM263" s="396"/>
      <c r="GN263" s="396"/>
      <c r="GO263" s="396"/>
      <c r="GP263" s="396"/>
      <c r="GQ263" s="396"/>
      <c r="GR263" s="396"/>
      <c r="GS263" s="396"/>
      <c r="GT263" s="396"/>
      <c r="GU263" s="396"/>
      <c r="GV263" s="396"/>
      <c r="GW263" s="396"/>
      <c r="GX263" s="396"/>
      <c r="GY263" s="396"/>
      <c r="GZ263" s="396"/>
      <c r="HA263" s="396"/>
      <c r="HB263" s="396"/>
      <c r="HC263" s="396"/>
      <c r="HD263" s="396"/>
      <c r="HE263" s="396"/>
      <c r="HF263" s="396"/>
      <c r="HG263" s="396"/>
      <c r="HH263" s="396"/>
      <c r="HI263" s="396"/>
      <c r="HJ263" s="396"/>
      <c r="HK263" s="396"/>
      <c r="HL263" s="396"/>
      <c r="HM263" s="396"/>
      <c r="HN263" s="396"/>
      <c r="HO263" s="396"/>
      <c r="HP263" s="396"/>
      <c r="HQ263" s="396"/>
      <c r="HR263" s="396"/>
      <c r="HS263" s="396"/>
      <c r="HT263" s="396"/>
      <c r="HU263" s="396"/>
      <c r="HV263" s="396"/>
      <c r="HW263" s="396"/>
      <c r="HX263" s="396"/>
      <c r="HY263" s="396"/>
      <c r="HZ263" s="396"/>
      <c r="IA263" s="396"/>
      <c r="IB263" s="396"/>
      <c r="IC263" s="396"/>
      <c r="ID263" s="396"/>
      <c r="IE263" s="396"/>
      <c r="IF263" s="396"/>
      <c r="IG263" s="396"/>
      <c r="IH263" s="396"/>
      <c r="II263" s="396"/>
      <c r="IJ263" s="396"/>
      <c r="IK263" s="396"/>
      <c r="IL263" s="396"/>
      <c r="IM263" s="396"/>
      <c r="IN263" s="396"/>
      <c r="IO263" s="396"/>
      <c r="IP263" s="396"/>
      <c r="IQ263" s="396"/>
      <c r="IR263" s="396"/>
      <c r="IS263" s="396"/>
      <c r="IT263" s="396"/>
      <c r="IU263" s="396"/>
      <c r="IV263" s="396"/>
      <c r="IW263" s="396"/>
      <c r="IX263" s="396"/>
      <c r="IY263" s="396"/>
      <c r="IZ263" s="396"/>
      <c r="JA263" s="396"/>
      <c r="JB263" s="396"/>
      <c r="JC263" s="396"/>
      <c r="JD263" s="396"/>
      <c r="JE263" s="396"/>
      <c r="JF263" s="396"/>
      <c r="JG263" s="396"/>
      <c r="JH263" s="396"/>
      <c r="JI263" s="396"/>
      <c r="JJ263" s="396"/>
      <c r="JK263" s="396"/>
      <c r="JL263" s="396"/>
      <c r="JM263" s="396"/>
      <c r="JN263" s="396"/>
      <c r="JO263" s="396"/>
      <c r="JP263" s="396"/>
      <c r="JQ263" s="396"/>
      <c r="JR263" s="396"/>
      <c r="JS263" s="396"/>
      <c r="JT263" s="396"/>
      <c r="JU263" s="396"/>
      <c r="JV263" s="396"/>
      <c r="JW263" s="396"/>
      <c r="JX263" s="396"/>
      <c r="JY263" s="396"/>
      <c r="JZ263" s="396"/>
      <c r="KA263" s="396"/>
      <c r="KB263" s="396"/>
      <c r="KC263" s="396"/>
      <c r="KD263" s="396"/>
      <c r="KE263" s="396"/>
      <c r="KF263" s="396"/>
      <c r="KG263" s="396"/>
      <c r="KH263" s="396"/>
      <c r="KI263" s="396"/>
      <c r="KJ263" s="396"/>
      <c r="KK263" s="396"/>
      <c r="KL263" s="396"/>
      <c r="KM263" s="396"/>
      <c r="KN263" s="396"/>
      <c r="KO263" s="396"/>
      <c r="KP263" s="396"/>
      <c r="KQ263" s="396"/>
      <c r="KR263" s="396"/>
      <c r="KS263" s="396"/>
      <c r="KT263" s="396"/>
      <c r="KU263" s="396"/>
      <c r="KV263" s="396"/>
      <c r="KW263" s="396"/>
      <c r="KX263" s="396"/>
      <c r="KY263" s="396"/>
      <c r="KZ263" s="396"/>
      <c r="LA263" s="396"/>
      <c r="LB263" s="396"/>
      <c r="LC263" s="396"/>
      <c r="LD263" s="396"/>
      <c r="LE263" s="396"/>
      <c r="LF263" s="396"/>
      <c r="LG263" s="396"/>
      <c r="LH263" s="396"/>
      <c r="LI263" s="396"/>
      <c r="LJ263" s="396"/>
      <c r="LK263" s="396"/>
      <c r="LL263" s="396"/>
      <c r="LM263" s="396"/>
      <c r="LN263" s="396"/>
      <c r="LO263" s="396"/>
      <c r="LP263" s="396"/>
      <c r="LQ263" s="396"/>
      <c r="LR263" s="396"/>
      <c r="LS263" s="396"/>
      <c r="LT263" s="396"/>
      <c r="LU263" s="396"/>
      <c r="LV263" s="396"/>
      <c r="LW263" s="396"/>
      <c r="LX263" s="396"/>
      <c r="LY263" s="396"/>
      <c r="LZ263" s="396"/>
      <c r="MA263" s="396"/>
      <c r="MB263" s="396"/>
      <c r="MC263" s="396"/>
      <c r="MD263" s="396"/>
      <c r="ME263" s="396"/>
      <c r="MF263" s="396"/>
      <c r="MG263" s="396"/>
      <c r="MH263" s="396"/>
      <c r="MI263" s="396"/>
      <c r="MJ263" s="396"/>
      <c r="MK263" s="396"/>
      <c r="ML263" s="396"/>
      <c r="MM263" s="396"/>
      <c r="MN263" s="396"/>
      <c r="MO263" s="396"/>
      <c r="MP263" s="396"/>
      <c r="MQ263" s="396"/>
      <c r="MR263" s="396"/>
      <c r="MS263" s="396"/>
      <c r="MT263" s="396"/>
      <c r="MU263" s="396"/>
      <c r="MV263" s="396"/>
      <c r="MW263" s="396"/>
      <c r="MX263" s="396"/>
      <c r="MY263" s="396"/>
      <c r="MZ263" s="396"/>
      <c r="NA263" s="396"/>
      <c r="NB263" s="396"/>
      <c r="NC263" s="396"/>
      <c r="ND263" s="396"/>
      <c r="NE263" s="396"/>
      <c r="NF263" s="396"/>
      <c r="NG263" s="396"/>
      <c r="NH263" s="396"/>
      <c r="NI263" s="396"/>
      <c r="NJ263" s="396"/>
      <c r="NK263" s="396"/>
      <c r="NL263" s="396"/>
      <c r="NM263" s="396"/>
      <c r="NN263" s="396"/>
      <c r="NO263" s="396"/>
      <c r="NP263" s="396"/>
      <c r="NQ263" s="396"/>
      <c r="NR263" s="396"/>
      <c r="NS263" s="396"/>
      <c r="NT263" s="396"/>
      <c r="NU263" s="396"/>
      <c r="NV263" s="396"/>
      <c r="NW263" s="396"/>
      <c r="NX263" s="396"/>
      <c r="NY263" s="396"/>
      <c r="NZ263" s="396"/>
      <c r="OA263" s="396"/>
      <c r="OB263" s="396"/>
      <c r="OC263" s="396"/>
      <c r="OD263" s="396"/>
      <c r="OE263" s="396"/>
      <c r="OF263" s="396"/>
      <c r="OG263" s="396"/>
      <c r="OH263" s="396"/>
      <c r="OI263" s="396"/>
      <c r="OJ263" s="396"/>
      <c r="OK263" s="396"/>
      <c r="OL263" s="396"/>
      <c r="OM263" s="396"/>
      <c r="ON263" s="396"/>
      <c r="OO263" s="396"/>
      <c r="OP263" s="396"/>
      <c r="OQ263" s="396"/>
      <c r="OR263" s="396"/>
      <c r="OS263" s="396"/>
      <c r="OT263" s="396"/>
      <c r="OU263" s="396"/>
      <c r="OV263" s="396"/>
      <c r="OW263" s="396"/>
      <c r="OX263" s="396"/>
      <c r="OY263" s="396"/>
      <c r="OZ263" s="396"/>
      <c r="PA263" s="396"/>
      <c r="PB263" s="396"/>
      <c r="PC263" s="396"/>
      <c r="PD263" s="396"/>
      <c r="PE263" s="396"/>
      <c r="PF263" s="396"/>
      <c r="PG263" s="396"/>
      <c r="PH263" s="396"/>
      <c r="PI263" s="396"/>
      <c r="PJ263" s="396"/>
      <c r="PK263" s="396"/>
      <c r="PL263" s="396"/>
      <c r="PM263" s="396"/>
      <c r="PN263" s="396"/>
      <c r="PO263" s="396"/>
      <c r="PP263" s="396"/>
      <c r="PQ263" s="396"/>
      <c r="PR263" s="396"/>
      <c r="PS263" s="396"/>
      <c r="PT263" s="396"/>
      <c r="PU263" s="396"/>
      <c r="PV263" s="396"/>
      <c r="PW263" s="396"/>
      <c r="PX263" s="396"/>
      <c r="PY263" s="396"/>
      <c r="PZ263" s="396"/>
      <c r="QA263" s="396"/>
      <c r="QB263" s="396"/>
      <c r="QC263" s="396"/>
      <c r="QD263" s="396"/>
      <c r="QE263" s="396"/>
      <c r="QF263" s="396"/>
      <c r="QG263" s="396"/>
      <c r="QH263" s="396"/>
      <c r="QI263" s="396"/>
      <c r="QJ263" s="396"/>
      <c r="QK263" s="396"/>
      <c r="QL263" s="396"/>
      <c r="QM263" s="396"/>
      <c r="QN263" s="396"/>
      <c r="QO263" s="396"/>
      <c r="QP263" s="396"/>
      <c r="QQ263" s="396"/>
      <c r="QR263" s="396"/>
      <c r="QS263" s="396"/>
      <c r="QT263" s="396"/>
    </row>
    <row r="264" spans="1:462" s="397" customFormat="1">
      <c r="A264" s="377"/>
      <c r="B264" s="145" t="s">
        <v>1525</v>
      </c>
      <c r="C264" s="129"/>
      <c r="D264" s="129" t="s">
        <v>19</v>
      </c>
      <c r="E264" s="146"/>
      <c r="F264" s="158"/>
      <c r="G264" s="396"/>
      <c r="H264" s="396"/>
      <c r="I264" s="396"/>
      <c r="J264" s="396"/>
      <c r="K264" s="396"/>
      <c r="L264" s="396"/>
      <c r="M264" s="396"/>
      <c r="N264" s="396"/>
      <c r="O264" s="396"/>
      <c r="P264" s="396"/>
      <c r="Q264" s="396"/>
      <c r="R264" s="396"/>
      <c r="S264" s="396"/>
      <c r="T264" s="396"/>
      <c r="U264" s="396"/>
      <c r="V264" s="396"/>
      <c r="W264" s="396"/>
      <c r="X264" s="396"/>
      <c r="Y264" s="396"/>
      <c r="Z264" s="396"/>
      <c r="AA264" s="396"/>
      <c r="AB264" s="396"/>
      <c r="AC264" s="396"/>
      <c r="AD264" s="396"/>
      <c r="AE264" s="396"/>
      <c r="AF264" s="396"/>
      <c r="AG264" s="396"/>
      <c r="AH264" s="396"/>
      <c r="AI264" s="396"/>
      <c r="AJ264" s="396"/>
      <c r="AK264" s="396"/>
      <c r="AL264" s="396"/>
      <c r="AM264" s="396"/>
      <c r="AN264" s="396"/>
      <c r="AO264" s="396"/>
      <c r="AP264" s="396"/>
      <c r="AQ264" s="396"/>
      <c r="AR264" s="396"/>
      <c r="AS264" s="396"/>
      <c r="AT264" s="396"/>
      <c r="AU264" s="396"/>
      <c r="AV264" s="396"/>
      <c r="AW264" s="396"/>
      <c r="AX264" s="396"/>
      <c r="AY264" s="396"/>
      <c r="AZ264" s="396"/>
      <c r="BA264" s="396"/>
      <c r="BB264" s="396"/>
      <c r="BC264" s="396"/>
      <c r="BD264" s="396"/>
      <c r="BE264" s="396"/>
      <c r="BF264" s="396"/>
      <c r="BG264" s="396"/>
      <c r="BH264" s="396"/>
      <c r="BI264" s="396"/>
      <c r="BJ264" s="396"/>
      <c r="BK264" s="396"/>
      <c r="BL264" s="396"/>
      <c r="BM264" s="396"/>
      <c r="BN264" s="396"/>
      <c r="BO264" s="396"/>
      <c r="BP264" s="396"/>
      <c r="BQ264" s="396"/>
      <c r="BR264" s="396"/>
      <c r="BS264" s="396"/>
      <c r="BT264" s="396"/>
      <c r="BU264" s="396"/>
      <c r="BV264" s="396"/>
      <c r="BW264" s="396"/>
      <c r="BX264" s="396"/>
      <c r="BY264" s="396"/>
      <c r="BZ264" s="396"/>
      <c r="CA264" s="396"/>
      <c r="CB264" s="396"/>
      <c r="CC264" s="396"/>
      <c r="CD264" s="396"/>
      <c r="CE264" s="396"/>
      <c r="CF264" s="396"/>
      <c r="CG264" s="396"/>
      <c r="CH264" s="396"/>
      <c r="CI264" s="396"/>
      <c r="CJ264" s="396"/>
      <c r="CK264" s="396"/>
      <c r="CL264" s="396"/>
      <c r="CM264" s="396"/>
      <c r="CN264" s="396"/>
      <c r="CO264" s="396"/>
      <c r="CP264" s="396"/>
      <c r="CQ264" s="396"/>
      <c r="CR264" s="396"/>
      <c r="CS264" s="396"/>
      <c r="CT264" s="396"/>
      <c r="CU264" s="396"/>
      <c r="CV264" s="396"/>
      <c r="CW264" s="396"/>
      <c r="CX264" s="396"/>
      <c r="CY264" s="396"/>
      <c r="CZ264" s="396"/>
      <c r="DA264" s="396"/>
      <c r="DB264" s="396"/>
      <c r="DC264" s="396"/>
      <c r="DD264" s="396"/>
      <c r="DE264" s="396"/>
      <c r="DF264" s="396"/>
      <c r="DG264" s="396"/>
      <c r="DH264" s="396"/>
      <c r="DI264" s="396"/>
      <c r="DJ264" s="396"/>
      <c r="DK264" s="396"/>
      <c r="DL264" s="396"/>
      <c r="DM264" s="396"/>
      <c r="DN264" s="396"/>
      <c r="DO264" s="396"/>
      <c r="DP264" s="396"/>
      <c r="DQ264" s="396"/>
      <c r="DR264" s="396"/>
      <c r="DS264" s="396"/>
      <c r="DT264" s="396"/>
      <c r="DU264" s="396"/>
      <c r="DV264" s="396"/>
      <c r="DW264" s="396"/>
      <c r="DX264" s="396"/>
      <c r="DY264" s="396"/>
      <c r="DZ264" s="396"/>
      <c r="EA264" s="396"/>
      <c r="EB264" s="396"/>
      <c r="EC264" s="396"/>
      <c r="ED264" s="396"/>
      <c r="EE264" s="396"/>
      <c r="EF264" s="396"/>
      <c r="EG264" s="396"/>
      <c r="EH264" s="396"/>
      <c r="EI264" s="396"/>
      <c r="EJ264" s="396"/>
      <c r="EK264" s="396"/>
      <c r="EL264" s="396"/>
      <c r="EM264" s="396"/>
      <c r="EN264" s="396"/>
      <c r="EO264" s="396"/>
      <c r="EP264" s="396"/>
      <c r="EQ264" s="396"/>
      <c r="ER264" s="396"/>
      <c r="ES264" s="396"/>
      <c r="ET264" s="396"/>
      <c r="EU264" s="396"/>
      <c r="EV264" s="396"/>
      <c r="EW264" s="396"/>
      <c r="EX264" s="396"/>
      <c r="EY264" s="396"/>
      <c r="EZ264" s="396"/>
      <c r="FA264" s="396"/>
      <c r="FB264" s="396"/>
      <c r="FC264" s="396"/>
      <c r="FD264" s="396"/>
      <c r="FE264" s="396"/>
      <c r="FF264" s="396"/>
      <c r="FG264" s="396"/>
      <c r="FH264" s="396"/>
      <c r="FI264" s="396"/>
      <c r="FJ264" s="396"/>
      <c r="FK264" s="396"/>
      <c r="FL264" s="396"/>
      <c r="FM264" s="396"/>
      <c r="FN264" s="396"/>
      <c r="FO264" s="396"/>
      <c r="FP264" s="396"/>
      <c r="FQ264" s="396"/>
      <c r="FR264" s="396"/>
      <c r="FS264" s="396"/>
      <c r="FT264" s="396"/>
      <c r="FU264" s="396"/>
      <c r="FV264" s="396"/>
      <c r="FW264" s="396"/>
      <c r="FX264" s="396"/>
      <c r="FY264" s="396"/>
      <c r="FZ264" s="396"/>
      <c r="GA264" s="396"/>
      <c r="GB264" s="396"/>
      <c r="GC264" s="396"/>
      <c r="GD264" s="396"/>
      <c r="GE264" s="396"/>
      <c r="GF264" s="396"/>
      <c r="GG264" s="396"/>
      <c r="GH264" s="396"/>
      <c r="GI264" s="396"/>
      <c r="GJ264" s="396"/>
      <c r="GK264" s="396"/>
      <c r="GL264" s="396"/>
      <c r="GM264" s="396"/>
      <c r="GN264" s="396"/>
      <c r="GO264" s="396"/>
      <c r="GP264" s="396"/>
      <c r="GQ264" s="396"/>
      <c r="GR264" s="396"/>
      <c r="GS264" s="396"/>
      <c r="GT264" s="396"/>
      <c r="GU264" s="396"/>
      <c r="GV264" s="396"/>
      <c r="GW264" s="396"/>
      <c r="GX264" s="396"/>
      <c r="GY264" s="396"/>
      <c r="GZ264" s="396"/>
      <c r="HA264" s="396"/>
      <c r="HB264" s="396"/>
      <c r="HC264" s="396"/>
      <c r="HD264" s="396"/>
      <c r="HE264" s="396"/>
      <c r="HF264" s="396"/>
      <c r="HG264" s="396"/>
      <c r="HH264" s="396"/>
      <c r="HI264" s="396"/>
      <c r="HJ264" s="396"/>
      <c r="HK264" s="396"/>
      <c r="HL264" s="396"/>
      <c r="HM264" s="396"/>
      <c r="HN264" s="396"/>
      <c r="HO264" s="396"/>
      <c r="HP264" s="396"/>
      <c r="HQ264" s="396"/>
      <c r="HR264" s="396"/>
      <c r="HS264" s="396"/>
      <c r="HT264" s="396"/>
      <c r="HU264" s="396"/>
      <c r="HV264" s="396"/>
      <c r="HW264" s="396"/>
      <c r="HX264" s="396"/>
      <c r="HY264" s="396"/>
      <c r="HZ264" s="396"/>
      <c r="IA264" s="396"/>
      <c r="IB264" s="396"/>
      <c r="IC264" s="396"/>
      <c r="ID264" s="396"/>
      <c r="IE264" s="396"/>
      <c r="IF264" s="396"/>
      <c r="IG264" s="396"/>
      <c r="IH264" s="396"/>
      <c r="II264" s="396"/>
      <c r="IJ264" s="396"/>
      <c r="IK264" s="396"/>
      <c r="IL264" s="396"/>
      <c r="IM264" s="396"/>
      <c r="IN264" s="396"/>
      <c r="IO264" s="396"/>
      <c r="IP264" s="396"/>
      <c r="IQ264" s="396"/>
      <c r="IR264" s="396"/>
      <c r="IS264" s="396"/>
      <c r="IT264" s="396"/>
      <c r="IU264" s="396"/>
      <c r="IV264" s="396"/>
      <c r="IW264" s="396"/>
      <c r="IX264" s="396"/>
      <c r="IY264" s="396"/>
      <c r="IZ264" s="396"/>
      <c r="JA264" s="396"/>
      <c r="JB264" s="396"/>
      <c r="JC264" s="396"/>
      <c r="JD264" s="396"/>
      <c r="JE264" s="396"/>
      <c r="JF264" s="396"/>
      <c r="JG264" s="396"/>
      <c r="JH264" s="396"/>
      <c r="JI264" s="396"/>
      <c r="JJ264" s="396"/>
      <c r="JK264" s="396"/>
      <c r="JL264" s="396"/>
      <c r="JM264" s="396"/>
      <c r="JN264" s="396"/>
      <c r="JO264" s="396"/>
      <c r="JP264" s="396"/>
      <c r="JQ264" s="396"/>
      <c r="JR264" s="396"/>
      <c r="JS264" s="396"/>
      <c r="JT264" s="396"/>
      <c r="JU264" s="396"/>
      <c r="JV264" s="396"/>
      <c r="JW264" s="396"/>
      <c r="JX264" s="396"/>
      <c r="JY264" s="396"/>
      <c r="JZ264" s="396"/>
      <c r="KA264" s="396"/>
      <c r="KB264" s="396"/>
      <c r="KC264" s="396"/>
      <c r="KD264" s="396"/>
      <c r="KE264" s="396"/>
      <c r="KF264" s="396"/>
      <c r="KG264" s="396"/>
      <c r="KH264" s="396"/>
      <c r="KI264" s="396"/>
      <c r="KJ264" s="396"/>
      <c r="KK264" s="396"/>
      <c r="KL264" s="396"/>
      <c r="KM264" s="396"/>
      <c r="KN264" s="396"/>
      <c r="KO264" s="396"/>
      <c r="KP264" s="396"/>
      <c r="KQ264" s="396"/>
      <c r="KR264" s="396"/>
      <c r="KS264" s="396"/>
      <c r="KT264" s="396"/>
      <c r="KU264" s="396"/>
      <c r="KV264" s="396"/>
      <c r="KW264" s="396"/>
      <c r="KX264" s="396"/>
      <c r="KY264" s="396"/>
      <c r="KZ264" s="396"/>
      <c r="LA264" s="396"/>
      <c r="LB264" s="396"/>
      <c r="LC264" s="396"/>
      <c r="LD264" s="396"/>
      <c r="LE264" s="396"/>
      <c r="LF264" s="396"/>
      <c r="LG264" s="396"/>
      <c r="LH264" s="396"/>
      <c r="LI264" s="396"/>
      <c r="LJ264" s="396"/>
      <c r="LK264" s="396"/>
      <c r="LL264" s="396"/>
      <c r="LM264" s="396"/>
      <c r="LN264" s="396"/>
      <c r="LO264" s="396"/>
      <c r="LP264" s="396"/>
      <c r="LQ264" s="396"/>
      <c r="LR264" s="396"/>
      <c r="LS264" s="396"/>
      <c r="LT264" s="396"/>
      <c r="LU264" s="396"/>
      <c r="LV264" s="396"/>
      <c r="LW264" s="396"/>
      <c r="LX264" s="396"/>
      <c r="LY264" s="396"/>
      <c r="LZ264" s="396"/>
      <c r="MA264" s="396"/>
      <c r="MB264" s="396"/>
      <c r="MC264" s="396"/>
      <c r="MD264" s="396"/>
      <c r="ME264" s="396"/>
      <c r="MF264" s="396"/>
      <c r="MG264" s="396"/>
      <c r="MH264" s="396"/>
      <c r="MI264" s="396"/>
      <c r="MJ264" s="396"/>
      <c r="MK264" s="396"/>
      <c r="ML264" s="396"/>
      <c r="MM264" s="396"/>
      <c r="MN264" s="396"/>
      <c r="MO264" s="396"/>
      <c r="MP264" s="396"/>
      <c r="MQ264" s="396"/>
      <c r="MR264" s="396"/>
      <c r="MS264" s="396"/>
      <c r="MT264" s="396"/>
      <c r="MU264" s="396"/>
      <c r="MV264" s="396"/>
      <c r="MW264" s="396"/>
      <c r="MX264" s="396"/>
      <c r="MY264" s="396"/>
      <c r="MZ264" s="396"/>
      <c r="NA264" s="396"/>
      <c r="NB264" s="396"/>
      <c r="NC264" s="396"/>
      <c r="ND264" s="396"/>
      <c r="NE264" s="396"/>
      <c r="NF264" s="396"/>
      <c r="NG264" s="396"/>
      <c r="NH264" s="396"/>
      <c r="NI264" s="396"/>
      <c r="NJ264" s="396"/>
      <c r="NK264" s="396"/>
      <c r="NL264" s="396"/>
      <c r="NM264" s="396"/>
      <c r="NN264" s="396"/>
      <c r="NO264" s="396"/>
      <c r="NP264" s="396"/>
      <c r="NQ264" s="396"/>
      <c r="NR264" s="396"/>
      <c r="NS264" s="396"/>
      <c r="NT264" s="396"/>
      <c r="NU264" s="396"/>
      <c r="NV264" s="396"/>
      <c r="NW264" s="396"/>
      <c r="NX264" s="396"/>
      <c r="NY264" s="396"/>
      <c r="NZ264" s="396"/>
      <c r="OA264" s="396"/>
      <c r="OB264" s="396"/>
      <c r="OC264" s="396"/>
      <c r="OD264" s="396"/>
      <c r="OE264" s="396"/>
      <c r="OF264" s="396"/>
      <c r="OG264" s="396"/>
      <c r="OH264" s="396"/>
      <c r="OI264" s="396"/>
      <c r="OJ264" s="396"/>
      <c r="OK264" s="396"/>
      <c r="OL264" s="396"/>
      <c r="OM264" s="396"/>
      <c r="ON264" s="396"/>
      <c r="OO264" s="396"/>
      <c r="OP264" s="396"/>
      <c r="OQ264" s="396"/>
      <c r="OR264" s="396"/>
      <c r="OS264" s="396"/>
      <c r="OT264" s="396"/>
      <c r="OU264" s="396"/>
      <c r="OV264" s="396"/>
      <c r="OW264" s="396"/>
      <c r="OX264" s="396"/>
      <c r="OY264" s="396"/>
      <c r="OZ264" s="396"/>
      <c r="PA264" s="396"/>
      <c r="PB264" s="396"/>
      <c r="PC264" s="396"/>
      <c r="PD264" s="396"/>
      <c r="PE264" s="396"/>
      <c r="PF264" s="396"/>
      <c r="PG264" s="396"/>
      <c r="PH264" s="396"/>
      <c r="PI264" s="396"/>
      <c r="PJ264" s="396"/>
      <c r="PK264" s="396"/>
      <c r="PL264" s="396"/>
      <c r="PM264" s="396"/>
      <c r="PN264" s="396"/>
      <c r="PO264" s="396"/>
      <c r="PP264" s="396"/>
      <c r="PQ264" s="396"/>
      <c r="PR264" s="396"/>
      <c r="PS264" s="396"/>
      <c r="PT264" s="396"/>
      <c r="PU264" s="396"/>
      <c r="PV264" s="396"/>
      <c r="PW264" s="396"/>
      <c r="PX264" s="396"/>
      <c r="PY264" s="396"/>
      <c r="PZ264" s="396"/>
      <c r="QA264" s="396"/>
      <c r="QB264" s="396"/>
      <c r="QC264" s="396"/>
      <c r="QD264" s="396"/>
      <c r="QE264" s="396"/>
      <c r="QF264" s="396"/>
      <c r="QG264" s="396"/>
      <c r="QH264" s="396"/>
      <c r="QI264" s="396"/>
      <c r="QJ264" s="396"/>
      <c r="QK264" s="396"/>
      <c r="QL264" s="396"/>
      <c r="QM264" s="396"/>
      <c r="QN264" s="396"/>
      <c r="QO264" s="396"/>
      <c r="QP264" s="396"/>
      <c r="QQ264" s="396"/>
      <c r="QR264" s="396"/>
      <c r="QS264" s="396"/>
      <c r="QT264" s="396"/>
    </row>
    <row r="265" spans="1:462" s="397" customFormat="1">
      <c r="A265" s="377"/>
      <c r="B265" s="145" t="s">
        <v>1526</v>
      </c>
      <c r="C265" s="388"/>
      <c r="D265" s="388" t="s">
        <v>19</v>
      </c>
      <c r="E265" s="389"/>
      <c r="F265" s="390"/>
      <c r="G265" s="396"/>
      <c r="H265" s="396"/>
      <c r="I265" s="396"/>
      <c r="J265" s="396"/>
      <c r="K265" s="396"/>
      <c r="L265" s="396"/>
      <c r="M265" s="396"/>
      <c r="N265" s="396"/>
      <c r="O265" s="396"/>
      <c r="P265" s="396"/>
      <c r="Q265" s="396"/>
      <c r="R265" s="396"/>
      <c r="S265" s="396"/>
      <c r="T265" s="396"/>
      <c r="U265" s="396"/>
      <c r="V265" s="396"/>
      <c r="W265" s="396"/>
      <c r="X265" s="396"/>
      <c r="Y265" s="396"/>
      <c r="Z265" s="396"/>
      <c r="AA265" s="396"/>
      <c r="AB265" s="396"/>
      <c r="AC265" s="396"/>
      <c r="AD265" s="396"/>
      <c r="AE265" s="396"/>
      <c r="AF265" s="396"/>
      <c r="AG265" s="396"/>
      <c r="AH265" s="396"/>
      <c r="AI265" s="396"/>
      <c r="AJ265" s="396"/>
      <c r="AK265" s="396"/>
      <c r="AL265" s="396"/>
      <c r="AM265" s="396"/>
      <c r="AN265" s="396"/>
      <c r="AO265" s="396"/>
      <c r="AP265" s="396"/>
      <c r="AQ265" s="396"/>
      <c r="AR265" s="396"/>
      <c r="AS265" s="396"/>
      <c r="AT265" s="396"/>
      <c r="AU265" s="396"/>
      <c r="AV265" s="396"/>
      <c r="AW265" s="396"/>
      <c r="AX265" s="396"/>
      <c r="AY265" s="396"/>
      <c r="AZ265" s="396"/>
      <c r="BA265" s="396"/>
      <c r="BB265" s="396"/>
      <c r="BC265" s="396"/>
      <c r="BD265" s="396"/>
      <c r="BE265" s="396"/>
      <c r="BF265" s="396"/>
      <c r="BG265" s="396"/>
      <c r="BH265" s="396"/>
      <c r="BI265" s="396"/>
      <c r="BJ265" s="396"/>
      <c r="BK265" s="396"/>
      <c r="BL265" s="396"/>
      <c r="BM265" s="396"/>
      <c r="BN265" s="396"/>
      <c r="BO265" s="396"/>
      <c r="BP265" s="396"/>
      <c r="BQ265" s="396"/>
      <c r="BR265" s="396"/>
      <c r="BS265" s="396"/>
      <c r="BT265" s="396"/>
      <c r="BU265" s="396"/>
      <c r="BV265" s="396"/>
      <c r="BW265" s="396"/>
      <c r="BX265" s="396"/>
      <c r="BY265" s="396"/>
      <c r="BZ265" s="396"/>
      <c r="CA265" s="396"/>
      <c r="CB265" s="396"/>
      <c r="CC265" s="396"/>
      <c r="CD265" s="396"/>
      <c r="CE265" s="396"/>
      <c r="CF265" s="396"/>
      <c r="CG265" s="396"/>
      <c r="CH265" s="396"/>
      <c r="CI265" s="396"/>
      <c r="CJ265" s="396"/>
      <c r="CK265" s="396"/>
      <c r="CL265" s="396"/>
      <c r="CM265" s="396"/>
      <c r="CN265" s="396"/>
      <c r="CO265" s="396"/>
      <c r="CP265" s="396"/>
      <c r="CQ265" s="396"/>
      <c r="CR265" s="396"/>
      <c r="CS265" s="396"/>
      <c r="CT265" s="396"/>
      <c r="CU265" s="396"/>
      <c r="CV265" s="396"/>
      <c r="CW265" s="396"/>
      <c r="CX265" s="396"/>
      <c r="CY265" s="396"/>
      <c r="CZ265" s="396"/>
      <c r="DA265" s="396"/>
      <c r="DB265" s="396"/>
      <c r="DC265" s="396"/>
      <c r="DD265" s="396"/>
      <c r="DE265" s="396"/>
      <c r="DF265" s="396"/>
      <c r="DG265" s="396"/>
      <c r="DH265" s="396"/>
      <c r="DI265" s="396"/>
      <c r="DJ265" s="396"/>
      <c r="DK265" s="396"/>
      <c r="DL265" s="396"/>
      <c r="DM265" s="396"/>
      <c r="DN265" s="396"/>
      <c r="DO265" s="396"/>
      <c r="DP265" s="396"/>
      <c r="DQ265" s="396"/>
      <c r="DR265" s="396"/>
      <c r="DS265" s="396"/>
      <c r="DT265" s="396"/>
      <c r="DU265" s="396"/>
      <c r="DV265" s="396"/>
      <c r="DW265" s="396"/>
      <c r="DX265" s="396"/>
      <c r="DY265" s="396"/>
      <c r="DZ265" s="396"/>
      <c r="EA265" s="396"/>
      <c r="EB265" s="396"/>
      <c r="EC265" s="396"/>
      <c r="ED265" s="396"/>
      <c r="EE265" s="396"/>
      <c r="EF265" s="396"/>
      <c r="EG265" s="396"/>
      <c r="EH265" s="396"/>
      <c r="EI265" s="396"/>
      <c r="EJ265" s="396"/>
      <c r="EK265" s="396"/>
      <c r="EL265" s="396"/>
      <c r="EM265" s="396"/>
      <c r="EN265" s="396"/>
      <c r="EO265" s="396"/>
      <c r="EP265" s="396"/>
      <c r="EQ265" s="396"/>
      <c r="ER265" s="396"/>
      <c r="ES265" s="396"/>
      <c r="ET265" s="396"/>
      <c r="EU265" s="396"/>
      <c r="EV265" s="396"/>
      <c r="EW265" s="396"/>
      <c r="EX265" s="396"/>
      <c r="EY265" s="396"/>
      <c r="EZ265" s="396"/>
      <c r="FA265" s="396"/>
      <c r="FB265" s="396"/>
      <c r="FC265" s="396"/>
      <c r="FD265" s="396"/>
      <c r="FE265" s="396"/>
      <c r="FF265" s="396"/>
      <c r="FG265" s="396"/>
      <c r="FH265" s="396"/>
      <c r="FI265" s="396"/>
      <c r="FJ265" s="396"/>
      <c r="FK265" s="396"/>
      <c r="FL265" s="396"/>
      <c r="FM265" s="396"/>
      <c r="FN265" s="396"/>
      <c r="FO265" s="396"/>
      <c r="FP265" s="396"/>
      <c r="FQ265" s="396"/>
      <c r="FR265" s="396"/>
      <c r="FS265" s="396"/>
      <c r="FT265" s="396"/>
      <c r="FU265" s="396"/>
      <c r="FV265" s="396"/>
      <c r="FW265" s="396"/>
      <c r="FX265" s="396"/>
      <c r="FY265" s="396"/>
      <c r="FZ265" s="396"/>
      <c r="GA265" s="396"/>
      <c r="GB265" s="396"/>
      <c r="GC265" s="396"/>
      <c r="GD265" s="396"/>
      <c r="GE265" s="396"/>
      <c r="GF265" s="396"/>
      <c r="GG265" s="396"/>
      <c r="GH265" s="396"/>
      <c r="GI265" s="396"/>
      <c r="GJ265" s="396"/>
      <c r="GK265" s="396"/>
      <c r="GL265" s="396"/>
      <c r="GM265" s="396"/>
      <c r="GN265" s="396"/>
      <c r="GO265" s="396"/>
      <c r="GP265" s="396"/>
      <c r="GQ265" s="396"/>
      <c r="GR265" s="396"/>
      <c r="GS265" s="396"/>
      <c r="GT265" s="396"/>
      <c r="GU265" s="396"/>
      <c r="GV265" s="396"/>
      <c r="GW265" s="396"/>
      <c r="GX265" s="396"/>
      <c r="GY265" s="396"/>
      <c r="GZ265" s="396"/>
      <c r="HA265" s="396"/>
      <c r="HB265" s="396"/>
      <c r="HC265" s="396"/>
      <c r="HD265" s="396"/>
      <c r="HE265" s="396"/>
      <c r="HF265" s="396"/>
      <c r="HG265" s="396"/>
      <c r="HH265" s="396"/>
      <c r="HI265" s="396"/>
      <c r="HJ265" s="396"/>
      <c r="HK265" s="396"/>
      <c r="HL265" s="396"/>
      <c r="HM265" s="396"/>
      <c r="HN265" s="396"/>
      <c r="HO265" s="396"/>
      <c r="HP265" s="396"/>
      <c r="HQ265" s="396"/>
      <c r="HR265" s="396"/>
      <c r="HS265" s="396"/>
      <c r="HT265" s="396"/>
      <c r="HU265" s="396"/>
      <c r="HV265" s="396"/>
      <c r="HW265" s="396"/>
      <c r="HX265" s="396"/>
      <c r="HY265" s="396"/>
      <c r="HZ265" s="396"/>
      <c r="IA265" s="396"/>
      <c r="IB265" s="396"/>
      <c r="IC265" s="396"/>
      <c r="ID265" s="396"/>
      <c r="IE265" s="396"/>
      <c r="IF265" s="396"/>
      <c r="IG265" s="396"/>
      <c r="IH265" s="396"/>
      <c r="II265" s="396"/>
      <c r="IJ265" s="396"/>
      <c r="IK265" s="396"/>
      <c r="IL265" s="396"/>
      <c r="IM265" s="396"/>
      <c r="IN265" s="396"/>
      <c r="IO265" s="396"/>
      <c r="IP265" s="396"/>
      <c r="IQ265" s="396"/>
      <c r="IR265" s="396"/>
      <c r="IS265" s="396"/>
      <c r="IT265" s="396"/>
      <c r="IU265" s="396"/>
      <c r="IV265" s="396"/>
      <c r="IW265" s="396"/>
      <c r="IX265" s="396"/>
      <c r="IY265" s="396"/>
      <c r="IZ265" s="396"/>
      <c r="JA265" s="396"/>
      <c r="JB265" s="396"/>
      <c r="JC265" s="396"/>
      <c r="JD265" s="396"/>
      <c r="JE265" s="396"/>
      <c r="JF265" s="396"/>
      <c r="JG265" s="396"/>
      <c r="JH265" s="396"/>
      <c r="JI265" s="396"/>
      <c r="JJ265" s="396"/>
      <c r="JK265" s="396"/>
      <c r="JL265" s="396"/>
      <c r="JM265" s="396"/>
      <c r="JN265" s="396"/>
      <c r="JO265" s="396"/>
      <c r="JP265" s="396"/>
      <c r="JQ265" s="396"/>
      <c r="JR265" s="396"/>
      <c r="JS265" s="396"/>
      <c r="JT265" s="396"/>
      <c r="JU265" s="396"/>
      <c r="JV265" s="396"/>
      <c r="JW265" s="396"/>
      <c r="JX265" s="396"/>
      <c r="JY265" s="396"/>
      <c r="JZ265" s="396"/>
      <c r="KA265" s="396"/>
      <c r="KB265" s="396"/>
      <c r="KC265" s="396"/>
      <c r="KD265" s="396"/>
      <c r="KE265" s="396"/>
      <c r="KF265" s="396"/>
      <c r="KG265" s="396"/>
      <c r="KH265" s="396"/>
      <c r="KI265" s="396"/>
      <c r="KJ265" s="396"/>
      <c r="KK265" s="396"/>
      <c r="KL265" s="396"/>
      <c r="KM265" s="396"/>
      <c r="KN265" s="396"/>
      <c r="KO265" s="396"/>
      <c r="KP265" s="396"/>
      <c r="KQ265" s="396"/>
      <c r="KR265" s="396"/>
      <c r="KS265" s="396"/>
      <c r="KT265" s="396"/>
      <c r="KU265" s="396"/>
      <c r="KV265" s="396"/>
      <c r="KW265" s="396"/>
      <c r="KX265" s="396"/>
      <c r="KY265" s="396"/>
      <c r="KZ265" s="396"/>
      <c r="LA265" s="396"/>
      <c r="LB265" s="396"/>
      <c r="LC265" s="396"/>
      <c r="LD265" s="396"/>
      <c r="LE265" s="396"/>
      <c r="LF265" s="396"/>
      <c r="LG265" s="396"/>
      <c r="LH265" s="396"/>
      <c r="LI265" s="396"/>
      <c r="LJ265" s="396"/>
      <c r="LK265" s="396"/>
      <c r="LL265" s="396"/>
      <c r="LM265" s="396"/>
      <c r="LN265" s="396"/>
      <c r="LO265" s="396"/>
      <c r="LP265" s="396"/>
      <c r="LQ265" s="396"/>
      <c r="LR265" s="396"/>
      <c r="LS265" s="396"/>
      <c r="LT265" s="396"/>
      <c r="LU265" s="396"/>
      <c r="LV265" s="396"/>
      <c r="LW265" s="396"/>
      <c r="LX265" s="396"/>
      <c r="LY265" s="396"/>
      <c r="LZ265" s="396"/>
      <c r="MA265" s="396"/>
      <c r="MB265" s="396"/>
      <c r="MC265" s="396"/>
      <c r="MD265" s="396"/>
      <c r="ME265" s="396"/>
      <c r="MF265" s="396"/>
      <c r="MG265" s="396"/>
      <c r="MH265" s="396"/>
      <c r="MI265" s="396"/>
      <c r="MJ265" s="396"/>
      <c r="MK265" s="396"/>
      <c r="ML265" s="396"/>
      <c r="MM265" s="396"/>
      <c r="MN265" s="396"/>
      <c r="MO265" s="396"/>
      <c r="MP265" s="396"/>
      <c r="MQ265" s="396"/>
      <c r="MR265" s="396"/>
      <c r="MS265" s="396"/>
      <c r="MT265" s="396"/>
      <c r="MU265" s="396"/>
      <c r="MV265" s="396"/>
      <c r="MW265" s="396"/>
      <c r="MX265" s="396"/>
      <c r="MY265" s="396"/>
      <c r="MZ265" s="396"/>
      <c r="NA265" s="396"/>
      <c r="NB265" s="396"/>
      <c r="NC265" s="396"/>
      <c r="ND265" s="396"/>
      <c r="NE265" s="396"/>
      <c r="NF265" s="396"/>
      <c r="NG265" s="396"/>
      <c r="NH265" s="396"/>
      <c r="NI265" s="396"/>
      <c r="NJ265" s="396"/>
      <c r="NK265" s="396"/>
      <c r="NL265" s="396"/>
      <c r="NM265" s="396"/>
      <c r="NN265" s="396"/>
      <c r="NO265" s="396"/>
      <c r="NP265" s="396"/>
      <c r="NQ265" s="396"/>
      <c r="NR265" s="396"/>
      <c r="NS265" s="396"/>
      <c r="NT265" s="396"/>
      <c r="NU265" s="396"/>
      <c r="NV265" s="396"/>
      <c r="NW265" s="396"/>
      <c r="NX265" s="396"/>
      <c r="NY265" s="396"/>
      <c r="NZ265" s="396"/>
      <c r="OA265" s="396"/>
      <c r="OB265" s="396"/>
      <c r="OC265" s="396"/>
      <c r="OD265" s="396"/>
      <c r="OE265" s="396"/>
      <c r="OF265" s="396"/>
      <c r="OG265" s="396"/>
      <c r="OH265" s="396"/>
      <c r="OI265" s="396"/>
      <c r="OJ265" s="396"/>
      <c r="OK265" s="396"/>
      <c r="OL265" s="396"/>
      <c r="OM265" s="396"/>
      <c r="ON265" s="396"/>
      <c r="OO265" s="396"/>
      <c r="OP265" s="396"/>
      <c r="OQ265" s="396"/>
      <c r="OR265" s="396"/>
      <c r="OS265" s="396"/>
      <c r="OT265" s="396"/>
      <c r="OU265" s="396"/>
      <c r="OV265" s="396"/>
      <c r="OW265" s="396"/>
      <c r="OX265" s="396"/>
      <c r="OY265" s="396"/>
      <c r="OZ265" s="396"/>
      <c r="PA265" s="396"/>
      <c r="PB265" s="396"/>
      <c r="PC265" s="396"/>
      <c r="PD265" s="396"/>
      <c r="PE265" s="396"/>
      <c r="PF265" s="396"/>
      <c r="PG265" s="396"/>
      <c r="PH265" s="396"/>
      <c r="PI265" s="396"/>
      <c r="PJ265" s="396"/>
      <c r="PK265" s="396"/>
      <c r="PL265" s="396"/>
      <c r="PM265" s="396"/>
      <c r="PN265" s="396"/>
      <c r="PO265" s="396"/>
      <c r="PP265" s="396"/>
      <c r="PQ265" s="396"/>
      <c r="PR265" s="396"/>
      <c r="PS265" s="396"/>
      <c r="PT265" s="396"/>
      <c r="PU265" s="396"/>
      <c r="PV265" s="396"/>
      <c r="PW265" s="396"/>
      <c r="PX265" s="396"/>
      <c r="PY265" s="396"/>
      <c r="PZ265" s="396"/>
      <c r="QA265" s="396"/>
      <c r="QB265" s="396"/>
      <c r="QC265" s="396"/>
      <c r="QD265" s="396"/>
      <c r="QE265" s="396"/>
      <c r="QF265" s="396"/>
      <c r="QG265" s="396"/>
      <c r="QH265" s="396"/>
      <c r="QI265" s="396"/>
      <c r="QJ265" s="396"/>
      <c r="QK265" s="396"/>
      <c r="QL265" s="396"/>
      <c r="QM265" s="396"/>
      <c r="QN265" s="396"/>
      <c r="QO265" s="396"/>
      <c r="QP265" s="396"/>
      <c r="QQ265" s="396"/>
      <c r="QR265" s="396"/>
      <c r="QS265" s="396"/>
      <c r="QT265" s="396"/>
    </row>
    <row r="266" spans="1:462" s="16" customFormat="1">
      <c r="A266" s="377"/>
      <c r="B266" s="145" t="s">
        <v>1527</v>
      </c>
      <c r="C266" s="388"/>
      <c r="D266" s="388" t="s">
        <v>19</v>
      </c>
      <c r="E266" s="389"/>
      <c r="F266" s="390"/>
      <c r="G266" s="396"/>
      <c r="H266" s="396"/>
      <c r="I266" s="396"/>
      <c r="J266" s="396"/>
      <c r="K266" s="396"/>
      <c r="L266" s="396"/>
      <c r="M266" s="396"/>
      <c r="N266" s="396"/>
      <c r="O266" s="396"/>
      <c r="P266" s="396"/>
      <c r="Q266" s="396"/>
      <c r="R266" s="396"/>
      <c r="S266" s="396"/>
      <c r="T266" s="396"/>
      <c r="U266" s="396"/>
      <c r="V266" s="396"/>
      <c r="W266" s="396"/>
      <c r="X266" s="396"/>
      <c r="Y266" s="396"/>
      <c r="Z266" s="396"/>
      <c r="AA266" s="396"/>
      <c r="AB266" s="396"/>
      <c r="AC266" s="396"/>
      <c r="AD266" s="396"/>
      <c r="AE266" s="396"/>
      <c r="AF266" s="396"/>
      <c r="AG266" s="396"/>
      <c r="AH266" s="396"/>
      <c r="AI266" s="396"/>
      <c r="AJ266" s="396"/>
      <c r="AK266" s="396"/>
      <c r="AL266" s="396"/>
      <c r="AM266" s="396"/>
      <c r="AN266" s="396"/>
      <c r="AO266" s="396"/>
      <c r="AP266" s="396"/>
      <c r="AQ266" s="396"/>
      <c r="AR266" s="396"/>
      <c r="AS266" s="396"/>
      <c r="AT266" s="396"/>
      <c r="AU266" s="396"/>
      <c r="AV266" s="396"/>
      <c r="AW266" s="396"/>
      <c r="AX266" s="396"/>
      <c r="AY266" s="396"/>
      <c r="AZ266" s="396"/>
      <c r="BA266" s="396"/>
      <c r="BB266" s="396"/>
      <c r="BC266" s="396"/>
      <c r="BD266" s="396"/>
      <c r="BE266" s="396"/>
      <c r="BF266" s="396"/>
      <c r="BG266" s="396"/>
      <c r="BH266" s="396"/>
      <c r="BI266" s="396"/>
      <c r="BJ266" s="396"/>
      <c r="BK266" s="396"/>
      <c r="BL266" s="396"/>
      <c r="BM266" s="396"/>
      <c r="BN266" s="396"/>
      <c r="BO266" s="396"/>
      <c r="BP266" s="396"/>
      <c r="BQ266" s="396"/>
      <c r="BR266" s="396"/>
      <c r="BS266" s="396"/>
      <c r="BT266" s="396"/>
      <c r="BU266" s="396"/>
      <c r="BV266" s="396"/>
      <c r="BW266" s="396"/>
      <c r="BX266" s="396"/>
      <c r="BY266" s="396"/>
      <c r="BZ266" s="396"/>
      <c r="CA266" s="396"/>
      <c r="CB266" s="396"/>
      <c r="CC266" s="396"/>
      <c r="CD266" s="396"/>
      <c r="CE266" s="396"/>
      <c r="CF266" s="396"/>
      <c r="CG266" s="396"/>
      <c r="CH266" s="396"/>
      <c r="CI266" s="396"/>
      <c r="CJ266" s="396"/>
      <c r="CK266" s="396"/>
      <c r="CL266" s="396"/>
      <c r="CM266" s="396"/>
      <c r="CN266" s="396"/>
      <c r="CO266" s="396"/>
      <c r="CP266" s="396"/>
      <c r="CQ266" s="396"/>
      <c r="CR266" s="396"/>
      <c r="CS266" s="396"/>
      <c r="CT266" s="396"/>
      <c r="CU266" s="396"/>
      <c r="CV266" s="396"/>
      <c r="CW266" s="396"/>
      <c r="CX266" s="396"/>
      <c r="CY266" s="396"/>
      <c r="CZ266" s="396"/>
      <c r="DA266" s="396"/>
      <c r="DB266" s="396"/>
      <c r="DC266" s="396"/>
      <c r="DD266" s="396"/>
      <c r="DE266" s="396"/>
      <c r="DF266" s="396"/>
      <c r="DG266" s="396"/>
      <c r="DH266" s="396"/>
      <c r="DI266" s="396"/>
      <c r="DJ266" s="396"/>
      <c r="DK266" s="396"/>
      <c r="DL266" s="396"/>
      <c r="DM266" s="396"/>
      <c r="DN266" s="396"/>
      <c r="DO266" s="396"/>
      <c r="DP266" s="396"/>
      <c r="DQ266" s="396"/>
      <c r="DR266" s="396"/>
      <c r="DS266" s="396"/>
      <c r="DT266" s="396"/>
      <c r="DU266" s="396"/>
      <c r="DV266" s="396"/>
      <c r="DW266" s="396"/>
      <c r="DX266" s="396"/>
      <c r="DY266" s="396"/>
      <c r="DZ266" s="396"/>
      <c r="EA266" s="396"/>
      <c r="EB266" s="396"/>
      <c r="EC266" s="396"/>
      <c r="ED266" s="396"/>
      <c r="EE266" s="396"/>
      <c r="EF266" s="396"/>
      <c r="EG266" s="396"/>
      <c r="EH266" s="396"/>
      <c r="EI266" s="396"/>
      <c r="EJ266" s="396"/>
      <c r="EK266" s="396"/>
      <c r="EL266" s="396"/>
      <c r="EM266" s="396"/>
      <c r="EN266" s="396"/>
      <c r="EO266" s="396"/>
      <c r="EP266" s="396"/>
      <c r="EQ266" s="396"/>
      <c r="ER266" s="396"/>
      <c r="ES266" s="396"/>
      <c r="ET266" s="396"/>
      <c r="EU266" s="396"/>
      <c r="EV266" s="396"/>
      <c r="EW266" s="396"/>
      <c r="EX266" s="396"/>
      <c r="EY266" s="396"/>
      <c r="EZ266" s="396"/>
      <c r="FA266" s="396"/>
      <c r="FB266" s="396"/>
      <c r="FC266" s="396"/>
      <c r="FD266" s="396"/>
      <c r="FE266" s="396"/>
      <c r="FF266" s="396"/>
      <c r="FG266" s="396"/>
      <c r="FH266" s="396"/>
      <c r="FI266" s="396"/>
      <c r="FJ266" s="396"/>
      <c r="FK266" s="396"/>
      <c r="FL266" s="396"/>
      <c r="FM266" s="396"/>
      <c r="FN266" s="396"/>
      <c r="FO266" s="396"/>
      <c r="FP266" s="396"/>
      <c r="FQ266" s="396"/>
      <c r="FR266" s="396"/>
      <c r="FS266" s="396"/>
      <c r="FT266" s="396"/>
      <c r="FU266" s="396"/>
      <c r="FV266" s="396"/>
      <c r="FW266" s="396"/>
      <c r="FX266" s="396"/>
      <c r="FY266" s="396"/>
      <c r="FZ266" s="396"/>
      <c r="GA266" s="396"/>
      <c r="GB266" s="396"/>
      <c r="GC266" s="396"/>
      <c r="GD266" s="396"/>
      <c r="GE266" s="396"/>
      <c r="GF266" s="396"/>
      <c r="GG266" s="396"/>
      <c r="GH266" s="396"/>
      <c r="GI266" s="396"/>
      <c r="GJ266" s="396"/>
      <c r="GK266" s="396"/>
      <c r="GL266" s="396"/>
      <c r="GM266" s="396"/>
      <c r="GN266" s="396"/>
      <c r="GO266" s="396"/>
      <c r="GP266" s="396"/>
      <c r="GQ266" s="396"/>
      <c r="GR266" s="396"/>
      <c r="GS266" s="396"/>
      <c r="GT266" s="396"/>
      <c r="GU266" s="396"/>
      <c r="GV266" s="396"/>
      <c r="GW266" s="396"/>
      <c r="GX266" s="396"/>
      <c r="GY266" s="396"/>
      <c r="GZ266" s="396"/>
      <c r="HA266" s="396"/>
      <c r="HB266" s="396"/>
      <c r="HC266" s="396"/>
      <c r="HD266" s="396"/>
      <c r="HE266" s="396"/>
      <c r="HF266" s="396"/>
      <c r="HG266" s="396"/>
      <c r="HH266" s="396"/>
      <c r="HI266" s="396"/>
      <c r="HJ266" s="396"/>
      <c r="HK266" s="396"/>
      <c r="HL266" s="396"/>
      <c r="HM266" s="396"/>
      <c r="HN266" s="396"/>
      <c r="HO266" s="396"/>
      <c r="HP266" s="396"/>
      <c r="HQ266" s="396"/>
      <c r="HR266" s="396"/>
      <c r="HS266" s="396"/>
      <c r="HT266" s="396"/>
      <c r="HU266" s="396"/>
      <c r="HV266" s="396"/>
      <c r="HW266" s="396"/>
      <c r="HX266" s="396"/>
      <c r="HY266" s="396"/>
      <c r="HZ266" s="396"/>
      <c r="IA266" s="396"/>
      <c r="IB266" s="396"/>
      <c r="IC266" s="396"/>
      <c r="ID266" s="396"/>
      <c r="IE266" s="396"/>
      <c r="IF266" s="396"/>
      <c r="IG266" s="396"/>
      <c r="IH266" s="396"/>
      <c r="II266" s="396"/>
      <c r="IJ266" s="396"/>
      <c r="IK266" s="396"/>
      <c r="IL266" s="396"/>
      <c r="IM266" s="396"/>
      <c r="IN266" s="396"/>
      <c r="IO266" s="396"/>
      <c r="IP266" s="396"/>
      <c r="IQ266" s="396"/>
      <c r="IR266" s="396"/>
      <c r="IS266" s="396"/>
      <c r="IT266" s="396"/>
      <c r="IU266" s="396"/>
      <c r="IV266" s="396"/>
      <c r="IW266" s="396"/>
      <c r="IX266" s="396"/>
      <c r="IY266" s="396"/>
      <c r="IZ266" s="396"/>
      <c r="JA266" s="396"/>
      <c r="JB266" s="396"/>
      <c r="JC266" s="396"/>
      <c r="JD266" s="396"/>
      <c r="JE266" s="396"/>
      <c r="JF266" s="396"/>
      <c r="JG266" s="396"/>
      <c r="JH266" s="396"/>
      <c r="JI266" s="396"/>
      <c r="JJ266" s="396"/>
      <c r="JK266" s="396"/>
      <c r="JL266" s="396"/>
      <c r="JM266" s="396"/>
      <c r="JN266" s="396"/>
      <c r="JO266" s="396"/>
      <c r="JP266" s="396"/>
      <c r="JQ266" s="396"/>
      <c r="JR266" s="396"/>
      <c r="JS266" s="396"/>
      <c r="JT266" s="396"/>
      <c r="JU266" s="396"/>
      <c r="JV266" s="396"/>
      <c r="JW266" s="396"/>
      <c r="JX266" s="396"/>
      <c r="JY266" s="396"/>
      <c r="JZ266" s="396"/>
      <c r="KA266" s="396"/>
      <c r="KB266" s="396"/>
      <c r="KC266" s="396"/>
      <c r="KD266" s="396"/>
      <c r="KE266" s="396"/>
      <c r="KF266" s="396"/>
      <c r="KG266" s="396"/>
      <c r="KH266" s="396"/>
      <c r="KI266" s="396"/>
      <c r="KJ266" s="396"/>
      <c r="KK266" s="396"/>
      <c r="KL266" s="396"/>
      <c r="KM266" s="396"/>
      <c r="KN266" s="396"/>
      <c r="KO266" s="396"/>
      <c r="KP266" s="396"/>
      <c r="KQ266" s="396"/>
      <c r="KR266" s="396"/>
      <c r="KS266" s="396"/>
      <c r="KT266" s="396"/>
      <c r="KU266" s="396"/>
      <c r="KV266" s="396"/>
      <c r="KW266" s="396"/>
      <c r="KX266" s="396"/>
      <c r="KY266" s="396"/>
      <c r="KZ266" s="396"/>
      <c r="LA266" s="396"/>
      <c r="LB266" s="396"/>
      <c r="LC266" s="396"/>
      <c r="LD266" s="396"/>
      <c r="LE266" s="396"/>
      <c r="LF266" s="396"/>
      <c r="LG266" s="396"/>
      <c r="LH266" s="396"/>
      <c r="LI266" s="396"/>
      <c r="LJ266" s="396"/>
      <c r="LK266" s="396"/>
      <c r="LL266" s="396"/>
      <c r="LM266" s="396"/>
      <c r="LN266" s="396"/>
      <c r="LO266" s="396"/>
      <c r="LP266" s="396"/>
      <c r="LQ266" s="396"/>
      <c r="LR266" s="396"/>
      <c r="LS266" s="396"/>
      <c r="LT266" s="396"/>
      <c r="LU266" s="396"/>
      <c r="LV266" s="396"/>
      <c r="LW266" s="396"/>
      <c r="LX266" s="396"/>
      <c r="LY266" s="396"/>
      <c r="LZ266" s="396"/>
      <c r="MA266" s="396"/>
      <c r="MB266" s="396"/>
      <c r="MC266" s="396"/>
      <c r="MD266" s="396"/>
      <c r="ME266" s="396"/>
      <c r="MF266" s="396"/>
      <c r="MG266" s="396"/>
      <c r="MH266" s="396"/>
      <c r="MI266" s="396"/>
      <c r="MJ266" s="396"/>
      <c r="MK266" s="396"/>
      <c r="ML266" s="396"/>
      <c r="MM266" s="396"/>
      <c r="MN266" s="396"/>
      <c r="MO266" s="396"/>
      <c r="MP266" s="396"/>
      <c r="MQ266" s="396"/>
      <c r="MR266" s="396"/>
      <c r="MS266" s="396"/>
      <c r="MT266" s="396"/>
      <c r="MU266" s="396"/>
      <c r="MV266" s="396"/>
      <c r="MW266" s="396"/>
      <c r="MX266" s="396"/>
      <c r="MY266" s="396"/>
      <c r="MZ266" s="396"/>
      <c r="NA266" s="396"/>
      <c r="NB266" s="396"/>
      <c r="NC266" s="396"/>
      <c r="ND266" s="396"/>
      <c r="NE266" s="396"/>
      <c r="NF266" s="396"/>
      <c r="NG266" s="396"/>
      <c r="NH266" s="396"/>
      <c r="NI266" s="396"/>
      <c r="NJ266" s="396"/>
      <c r="NK266" s="396"/>
      <c r="NL266" s="396"/>
      <c r="NM266" s="396"/>
      <c r="NN266" s="396"/>
      <c r="NO266" s="396"/>
      <c r="NP266" s="396"/>
      <c r="NQ266" s="396"/>
      <c r="NR266" s="396"/>
      <c r="NS266" s="396"/>
      <c r="NT266" s="396"/>
      <c r="NU266" s="396"/>
      <c r="NV266" s="396"/>
      <c r="NW266" s="396"/>
      <c r="NX266" s="396"/>
      <c r="NY266" s="396"/>
      <c r="NZ266" s="396"/>
      <c r="OA266" s="396"/>
      <c r="OB266" s="396"/>
      <c r="OC266" s="396"/>
      <c r="OD266" s="396"/>
      <c r="OE266" s="396"/>
      <c r="OF266" s="396"/>
      <c r="OG266" s="396"/>
      <c r="OH266" s="396"/>
      <c r="OI266" s="396"/>
      <c r="OJ266" s="396"/>
      <c r="OK266" s="396"/>
      <c r="OL266" s="396"/>
      <c r="OM266" s="396"/>
      <c r="ON266" s="396"/>
      <c r="OO266" s="396"/>
      <c r="OP266" s="396"/>
      <c r="OQ266" s="396"/>
      <c r="OR266" s="396"/>
      <c r="OS266" s="396"/>
      <c r="OT266" s="396"/>
      <c r="OU266" s="396"/>
      <c r="OV266" s="396"/>
      <c r="OW266" s="396"/>
      <c r="OX266" s="396"/>
      <c r="OY266" s="396"/>
      <c r="OZ266" s="396"/>
      <c r="PA266" s="396"/>
      <c r="PB266" s="396"/>
      <c r="PC266" s="396"/>
      <c r="PD266" s="396"/>
      <c r="PE266" s="396"/>
      <c r="PF266" s="396"/>
      <c r="PG266" s="396"/>
      <c r="PH266" s="396"/>
      <c r="PI266" s="396"/>
      <c r="PJ266" s="396"/>
      <c r="PK266" s="396"/>
      <c r="PL266" s="396"/>
      <c r="PM266" s="396"/>
      <c r="PN266" s="396"/>
      <c r="PO266" s="396"/>
      <c r="PP266" s="396"/>
      <c r="PQ266" s="396"/>
      <c r="PR266" s="396"/>
      <c r="PS266" s="396"/>
      <c r="PT266" s="396"/>
      <c r="PU266" s="396"/>
      <c r="PV266" s="396"/>
      <c r="PW266" s="396"/>
      <c r="PX266" s="396"/>
      <c r="PY266" s="396"/>
      <c r="PZ266" s="396"/>
      <c r="QA266" s="396"/>
      <c r="QB266" s="396"/>
      <c r="QC266" s="396"/>
      <c r="QD266" s="396"/>
      <c r="QE266" s="396"/>
      <c r="QF266" s="396"/>
      <c r="QG266" s="396"/>
      <c r="QH266" s="396"/>
      <c r="QI266" s="396"/>
      <c r="QJ266" s="396"/>
      <c r="QK266" s="396"/>
      <c r="QL266" s="396"/>
      <c r="QM266" s="396"/>
      <c r="QN266" s="396"/>
      <c r="QO266" s="396"/>
      <c r="QP266" s="396"/>
      <c r="QQ266" s="396"/>
      <c r="QR266" s="396"/>
      <c r="QS266" s="396"/>
      <c r="QT266" s="396"/>
    </row>
    <row r="267" spans="1:462" s="16" customFormat="1" ht="14.25">
      <c r="A267" s="377"/>
      <c r="B267" s="145" t="s">
        <v>1528</v>
      </c>
      <c r="C267" s="129"/>
      <c r="D267" s="129" t="s">
        <v>34</v>
      </c>
      <c r="E267" s="129"/>
      <c r="F267" s="155"/>
    </row>
    <row r="268" spans="1:462" s="16" customFormat="1" ht="14.25">
      <c r="A268" s="376"/>
      <c r="B268" s="145" t="s">
        <v>1529</v>
      </c>
      <c r="C268" s="129"/>
      <c r="D268" s="129" t="s">
        <v>34</v>
      </c>
      <c r="E268" s="129"/>
      <c r="F268" s="155"/>
      <c r="J268" s="21"/>
    </row>
    <row r="269" spans="1:462" s="16" customFormat="1">
      <c r="A269" s="375">
        <v>11</v>
      </c>
      <c r="B269" s="149" t="s">
        <v>1503</v>
      </c>
      <c r="C269" s="144"/>
      <c r="D269" s="144"/>
      <c r="E269" s="144"/>
      <c r="F269" s="157"/>
      <c r="G269" s="396"/>
      <c r="H269" s="396"/>
      <c r="I269" s="396"/>
      <c r="J269" s="396"/>
      <c r="K269" s="396"/>
      <c r="L269" s="396"/>
      <c r="M269" s="396"/>
      <c r="N269" s="396"/>
      <c r="O269" s="396"/>
      <c r="P269" s="396"/>
      <c r="Q269" s="396"/>
      <c r="R269" s="396"/>
      <c r="S269" s="396"/>
      <c r="T269" s="396"/>
      <c r="U269" s="396"/>
      <c r="V269" s="396"/>
      <c r="W269" s="396"/>
      <c r="X269" s="396"/>
      <c r="Y269" s="396"/>
      <c r="Z269" s="396"/>
      <c r="AA269" s="396"/>
      <c r="AB269" s="396"/>
      <c r="AC269" s="396"/>
      <c r="AD269" s="396"/>
      <c r="AE269" s="396"/>
      <c r="AF269" s="396"/>
      <c r="AG269" s="396"/>
      <c r="AH269" s="396"/>
      <c r="AI269" s="396"/>
      <c r="AJ269" s="396"/>
      <c r="AK269" s="396"/>
      <c r="AL269" s="396"/>
      <c r="AM269" s="396"/>
      <c r="AN269" s="396"/>
      <c r="AO269" s="396"/>
      <c r="AP269" s="396"/>
      <c r="AQ269" s="396"/>
      <c r="AR269" s="396"/>
      <c r="AS269" s="396"/>
      <c r="AT269" s="396"/>
      <c r="AU269" s="396"/>
      <c r="AV269" s="396"/>
      <c r="AW269" s="396"/>
      <c r="AX269" s="396"/>
      <c r="AY269" s="396"/>
      <c r="AZ269" s="396"/>
      <c r="BA269" s="396"/>
      <c r="BB269" s="396"/>
      <c r="BC269" s="396"/>
      <c r="BD269" s="396"/>
      <c r="BE269" s="396"/>
      <c r="BF269" s="396"/>
      <c r="BG269" s="396"/>
      <c r="BH269" s="396"/>
      <c r="BI269" s="396"/>
      <c r="BJ269" s="396"/>
      <c r="BK269" s="396"/>
      <c r="BL269" s="396"/>
      <c r="BM269" s="396"/>
      <c r="BN269" s="396"/>
      <c r="BO269" s="396"/>
      <c r="BP269" s="396"/>
      <c r="BQ269" s="396"/>
      <c r="BR269" s="396"/>
      <c r="BS269" s="396"/>
      <c r="BT269" s="396"/>
      <c r="BU269" s="396"/>
      <c r="BV269" s="396"/>
      <c r="BW269" s="396"/>
      <c r="BX269" s="396"/>
      <c r="BY269" s="396"/>
      <c r="BZ269" s="396"/>
      <c r="CA269" s="396"/>
      <c r="CB269" s="396"/>
      <c r="CC269" s="396"/>
      <c r="CD269" s="396"/>
      <c r="CE269" s="396"/>
      <c r="CF269" s="396"/>
      <c r="CG269" s="396"/>
      <c r="CH269" s="396"/>
      <c r="CI269" s="396"/>
      <c r="CJ269" s="396"/>
      <c r="CK269" s="396"/>
      <c r="CL269" s="396"/>
      <c r="CM269" s="396"/>
      <c r="CN269" s="396"/>
      <c r="CO269" s="396"/>
      <c r="CP269" s="396"/>
      <c r="CQ269" s="396"/>
      <c r="CR269" s="396"/>
      <c r="CS269" s="396"/>
      <c r="CT269" s="396"/>
      <c r="CU269" s="396"/>
      <c r="CV269" s="396"/>
      <c r="CW269" s="396"/>
      <c r="CX269" s="396"/>
      <c r="CY269" s="396"/>
      <c r="CZ269" s="396"/>
      <c r="DA269" s="396"/>
      <c r="DB269" s="396"/>
      <c r="DC269" s="396"/>
      <c r="DD269" s="396"/>
      <c r="DE269" s="396"/>
      <c r="DF269" s="396"/>
      <c r="DG269" s="396"/>
      <c r="DH269" s="396"/>
      <c r="DI269" s="396"/>
      <c r="DJ269" s="396"/>
      <c r="DK269" s="396"/>
      <c r="DL269" s="396"/>
      <c r="DM269" s="396"/>
      <c r="DN269" s="396"/>
      <c r="DO269" s="396"/>
      <c r="DP269" s="396"/>
      <c r="DQ269" s="396"/>
      <c r="DR269" s="396"/>
      <c r="DS269" s="396"/>
      <c r="DT269" s="396"/>
      <c r="DU269" s="396"/>
      <c r="DV269" s="396"/>
      <c r="DW269" s="396"/>
      <c r="DX269" s="396"/>
      <c r="DY269" s="396"/>
      <c r="DZ269" s="396"/>
      <c r="EA269" s="396"/>
      <c r="EB269" s="396"/>
      <c r="EC269" s="396"/>
      <c r="ED269" s="396"/>
      <c r="EE269" s="396"/>
      <c r="EF269" s="396"/>
      <c r="EG269" s="396"/>
      <c r="EH269" s="396"/>
      <c r="EI269" s="396"/>
      <c r="EJ269" s="396"/>
      <c r="EK269" s="396"/>
      <c r="EL269" s="396"/>
      <c r="EM269" s="396"/>
      <c r="EN269" s="396"/>
      <c r="EO269" s="396"/>
      <c r="EP269" s="396"/>
      <c r="EQ269" s="396"/>
      <c r="ER269" s="396"/>
      <c r="ES269" s="396"/>
      <c r="ET269" s="396"/>
      <c r="EU269" s="396"/>
      <c r="EV269" s="396"/>
      <c r="EW269" s="396"/>
      <c r="EX269" s="396"/>
      <c r="EY269" s="396"/>
      <c r="EZ269" s="396"/>
      <c r="FA269" s="396"/>
      <c r="FB269" s="396"/>
      <c r="FC269" s="396"/>
      <c r="FD269" s="396"/>
      <c r="FE269" s="396"/>
      <c r="FF269" s="396"/>
      <c r="FG269" s="396"/>
      <c r="FH269" s="396"/>
      <c r="FI269" s="396"/>
      <c r="FJ269" s="396"/>
      <c r="FK269" s="396"/>
      <c r="FL269" s="396"/>
      <c r="FM269" s="396"/>
      <c r="FN269" s="396"/>
      <c r="FO269" s="396"/>
      <c r="FP269" s="396"/>
      <c r="FQ269" s="396"/>
      <c r="FR269" s="396"/>
      <c r="FS269" s="396"/>
      <c r="FT269" s="396"/>
      <c r="FU269" s="396"/>
      <c r="FV269" s="396"/>
      <c r="FW269" s="396"/>
      <c r="FX269" s="396"/>
      <c r="FY269" s="396"/>
      <c r="FZ269" s="396"/>
      <c r="GA269" s="396"/>
      <c r="GB269" s="396"/>
      <c r="GC269" s="396"/>
      <c r="GD269" s="396"/>
      <c r="GE269" s="396"/>
      <c r="GF269" s="396"/>
      <c r="GG269" s="396"/>
      <c r="GH269" s="396"/>
      <c r="GI269" s="396"/>
      <c r="GJ269" s="396"/>
      <c r="GK269" s="396"/>
      <c r="GL269" s="396"/>
      <c r="GM269" s="396"/>
      <c r="GN269" s="396"/>
      <c r="GO269" s="396"/>
      <c r="GP269" s="396"/>
      <c r="GQ269" s="396"/>
      <c r="GR269" s="396"/>
      <c r="GS269" s="396"/>
      <c r="GT269" s="396"/>
      <c r="GU269" s="396"/>
      <c r="GV269" s="396"/>
      <c r="GW269" s="396"/>
      <c r="GX269" s="396"/>
      <c r="GY269" s="396"/>
      <c r="GZ269" s="396"/>
      <c r="HA269" s="396"/>
      <c r="HB269" s="396"/>
      <c r="HC269" s="396"/>
      <c r="HD269" s="396"/>
      <c r="HE269" s="396"/>
      <c r="HF269" s="396"/>
      <c r="HG269" s="396"/>
      <c r="HH269" s="396"/>
      <c r="HI269" s="396"/>
      <c r="HJ269" s="396"/>
      <c r="HK269" s="396"/>
      <c r="HL269" s="396"/>
      <c r="HM269" s="396"/>
      <c r="HN269" s="396"/>
      <c r="HO269" s="396"/>
      <c r="HP269" s="396"/>
      <c r="HQ269" s="396"/>
      <c r="HR269" s="396"/>
      <c r="HS269" s="396"/>
      <c r="HT269" s="396"/>
      <c r="HU269" s="396"/>
      <c r="HV269" s="396"/>
      <c r="HW269" s="396"/>
      <c r="HX269" s="396"/>
      <c r="HY269" s="396"/>
      <c r="HZ269" s="396"/>
      <c r="IA269" s="396"/>
      <c r="IB269" s="396"/>
      <c r="IC269" s="396"/>
      <c r="ID269" s="396"/>
      <c r="IE269" s="396"/>
      <c r="IF269" s="396"/>
      <c r="IG269" s="396"/>
      <c r="IH269" s="396"/>
      <c r="II269" s="396"/>
      <c r="IJ269" s="396"/>
      <c r="IK269" s="396"/>
      <c r="IL269" s="396"/>
      <c r="IM269" s="396"/>
      <c r="IN269" s="396"/>
      <c r="IO269" s="396"/>
      <c r="IP269" s="396"/>
      <c r="IQ269" s="396"/>
      <c r="IR269" s="396"/>
      <c r="IS269" s="396"/>
      <c r="IT269" s="396"/>
      <c r="IU269" s="396"/>
      <c r="IV269" s="396"/>
      <c r="IW269" s="396"/>
      <c r="IX269" s="396"/>
      <c r="IY269" s="396"/>
      <c r="IZ269" s="396"/>
      <c r="JA269" s="396"/>
      <c r="JB269" s="396"/>
      <c r="JC269" s="396"/>
      <c r="JD269" s="396"/>
      <c r="JE269" s="396"/>
      <c r="JF269" s="396"/>
      <c r="JG269" s="396"/>
      <c r="JH269" s="396"/>
      <c r="JI269" s="396"/>
      <c r="JJ269" s="396"/>
      <c r="JK269" s="396"/>
      <c r="JL269" s="396"/>
      <c r="JM269" s="396"/>
      <c r="JN269" s="396"/>
      <c r="JO269" s="396"/>
      <c r="JP269" s="396"/>
      <c r="JQ269" s="396"/>
      <c r="JR269" s="396"/>
      <c r="JS269" s="396"/>
      <c r="JT269" s="396"/>
      <c r="JU269" s="396"/>
      <c r="JV269" s="396"/>
      <c r="JW269" s="396"/>
      <c r="JX269" s="396"/>
      <c r="JY269" s="396"/>
      <c r="JZ269" s="396"/>
      <c r="KA269" s="396"/>
      <c r="KB269" s="396"/>
      <c r="KC269" s="396"/>
      <c r="KD269" s="396"/>
      <c r="KE269" s="396"/>
      <c r="KF269" s="396"/>
      <c r="KG269" s="396"/>
      <c r="KH269" s="396"/>
      <c r="KI269" s="396"/>
      <c r="KJ269" s="396"/>
      <c r="KK269" s="396"/>
      <c r="KL269" s="396"/>
      <c r="KM269" s="396"/>
      <c r="KN269" s="396"/>
      <c r="KO269" s="396"/>
      <c r="KP269" s="396"/>
      <c r="KQ269" s="396"/>
      <c r="KR269" s="396"/>
      <c r="KS269" s="396"/>
      <c r="KT269" s="396"/>
      <c r="KU269" s="396"/>
      <c r="KV269" s="396"/>
      <c r="KW269" s="396"/>
      <c r="KX269" s="396"/>
      <c r="KY269" s="396"/>
      <c r="KZ269" s="396"/>
      <c r="LA269" s="396"/>
      <c r="LB269" s="396"/>
      <c r="LC269" s="396"/>
      <c r="LD269" s="396"/>
      <c r="LE269" s="396"/>
      <c r="LF269" s="396"/>
      <c r="LG269" s="396"/>
      <c r="LH269" s="396"/>
      <c r="LI269" s="396"/>
      <c r="LJ269" s="396"/>
      <c r="LK269" s="396"/>
      <c r="LL269" s="396"/>
      <c r="LM269" s="396"/>
      <c r="LN269" s="396"/>
      <c r="LO269" s="396"/>
      <c r="LP269" s="396"/>
      <c r="LQ269" s="396"/>
      <c r="LR269" s="396"/>
      <c r="LS269" s="396"/>
      <c r="LT269" s="396"/>
      <c r="LU269" s="396"/>
      <c r="LV269" s="396"/>
      <c r="LW269" s="396"/>
      <c r="LX269" s="396"/>
      <c r="LY269" s="396"/>
      <c r="LZ269" s="396"/>
      <c r="MA269" s="396"/>
      <c r="MB269" s="396"/>
      <c r="MC269" s="396"/>
      <c r="MD269" s="396"/>
      <c r="ME269" s="396"/>
      <c r="MF269" s="396"/>
      <c r="MG269" s="396"/>
      <c r="MH269" s="396"/>
      <c r="MI269" s="396"/>
      <c r="MJ269" s="396"/>
      <c r="MK269" s="396"/>
      <c r="ML269" s="396"/>
      <c r="MM269" s="396"/>
      <c r="MN269" s="396"/>
      <c r="MO269" s="396"/>
      <c r="MP269" s="396"/>
      <c r="MQ269" s="396"/>
      <c r="MR269" s="396"/>
      <c r="MS269" s="396"/>
      <c r="MT269" s="396"/>
      <c r="MU269" s="396"/>
      <c r="MV269" s="396"/>
      <c r="MW269" s="396"/>
      <c r="MX269" s="396"/>
      <c r="MY269" s="396"/>
      <c r="MZ269" s="396"/>
      <c r="NA269" s="396"/>
      <c r="NB269" s="396"/>
      <c r="NC269" s="396"/>
      <c r="ND269" s="396"/>
      <c r="NE269" s="396"/>
      <c r="NF269" s="396"/>
      <c r="NG269" s="396"/>
      <c r="NH269" s="396"/>
      <c r="NI269" s="396"/>
      <c r="NJ269" s="396"/>
      <c r="NK269" s="396"/>
      <c r="NL269" s="396"/>
      <c r="NM269" s="396"/>
      <c r="NN269" s="396"/>
      <c r="NO269" s="396"/>
      <c r="NP269" s="396"/>
      <c r="NQ269" s="396"/>
      <c r="NR269" s="396"/>
      <c r="NS269" s="396"/>
      <c r="NT269" s="396"/>
      <c r="NU269" s="396"/>
      <c r="NV269" s="396"/>
      <c r="NW269" s="396"/>
      <c r="NX269" s="396"/>
      <c r="NY269" s="396"/>
      <c r="NZ269" s="396"/>
      <c r="OA269" s="396"/>
      <c r="OB269" s="396"/>
      <c r="OC269" s="396"/>
      <c r="OD269" s="396"/>
      <c r="OE269" s="396"/>
      <c r="OF269" s="396"/>
      <c r="OG269" s="396"/>
      <c r="OH269" s="396"/>
      <c r="OI269" s="396"/>
      <c r="OJ269" s="396"/>
      <c r="OK269" s="396"/>
      <c r="OL269" s="396"/>
      <c r="OM269" s="396"/>
      <c r="ON269" s="396"/>
      <c r="OO269" s="396"/>
      <c r="OP269" s="396"/>
      <c r="OQ269" s="396"/>
      <c r="OR269" s="396"/>
      <c r="OS269" s="396"/>
      <c r="OT269" s="396"/>
      <c r="OU269" s="396"/>
      <c r="OV269" s="396"/>
      <c r="OW269" s="396"/>
      <c r="OX269" s="396"/>
      <c r="OY269" s="396"/>
      <c r="OZ269" s="396"/>
      <c r="PA269" s="396"/>
      <c r="PB269" s="396"/>
      <c r="PC269" s="396"/>
      <c r="PD269" s="396"/>
      <c r="PE269" s="396"/>
      <c r="PF269" s="396"/>
      <c r="PG269" s="396"/>
      <c r="PH269" s="396"/>
      <c r="PI269" s="396"/>
      <c r="PJ269" s="396"/>
      <c r="PK269" s="396"/>
      <c r="PL269" s="396"/>
      <c r="PM269" s="396"/>
      <c r="PN269" s="396"/>
      <c r="PO269" s="396"/>
      <c r="PP269" s="396"/>
      <c r="PQ269" s="396"/>
      <c r="PR269" s="396"/>
      <c r="PS269" s="396"/>
      <c r="PT269" s="396"/>
      <c r="PU269" s="396"/>
      <c r="PV269" s="396"/>
      <c r="PW269" s="396"/>
      <c r="PX269" s="396"/>
      <c r="PY269" s="396"/>
      <c r="PZ269" s="396"/>
      <c r="QA269" s="396"/>
      <c r="QB269" s="396"/>
      <c r="QC269" s="396"/>
      <c r="QD269" s="396"/>
      <c r="QE269" s="396"/>
      <c r="QF269" s="396"/>
      <c r="QG269" s="396"/>
      <c r="QH269" s="396"/>
      <c r="QI269" s="396"/>
      <c r="QJ269" s="396"/>
      <c r="QK269" s="396"/>
      <c r="QL269" s="396"/>
      <c r="QM269" s="396"/>
      <c r="QN269" s="396"/>
      <c r="QO269" s="396"/>
      <c r="QP269" s="396"/>
      <c r="QQ269" s="396"/>
      <c r="QR269" s="396"/>
      <c r="QS269" s="396"/>
      <c r="QT269" s="396"/>
    </row>
    <row r="270" spans="1:462" s="16" customFormat="1">
      <c r="A270" s="398"/>
      <c r="B270" s="402" t="s">
        <v>1504</v>
      </c>
      <c r="C270" s="388"/>
      <c r="D270" s="129" t="s">
        <v>1505</v>
      </c>
      <c r="E270" s="129"/>
      <c r="F270" s="155"/>
      <c r="G270" s="396"/>
      <c r="H270" s="396"/>
      <c r="I270" s="396"/>
      <c r="J270" s="396"/>
      <c r="K270" s="396"/>
      <c r="L270" s="396"/>
      <c r="M270" s="396"/>
      <c r="N270" s="396"/>
      <c r="O270" s="396"/>
      <c r="P270" s="396"/>
      <c r="Q270" s="396"/>
      <c r="R270" s="396"/>
      <c r="S270" s="396"/>
      <c r="T270" s="396"/>
      <c r="U270" s="396"/>
      <c r="V270" s="396"/>
      <c r="W270" s="396"/>
      <c r="X270" s="396"/>
      <c r="Y270" s="396"/>
      <c r="Z270" s="396"/>
      <c r="AA270" s="396"/>
      <c r="AB270" s="396"/>
      <c r="AC270" s="396"/>
      <c r="AD270" s="396"/>
      <c r="AE270" s="396"/>
      <c r="AF270" s="396"/>
      <c r="AG270" s="396"/>
      <c r="AH270" s="396"/>
      <c r="AI270" s="396"/>
      <c r="AJ270" s="396"/>
      <c r="AK270" s="396"/>
      <c r="AL270" s="396"/>
      <c r="AM270" s="396"/>
      <c r="AN270" s="396"/>
      <c r="AO270" s="396"/>
      <c r="AP270" s="396"/>
      <c r="AQ270" s="396"/>
      <c r="AR270" s="396"/>
      <c r="AS270" s="396"/>
      <c r="AT270" s="396"/>
      <c r="AU270" s="396"/>
      <c r="AV270" s="396"/>
      <c r="AW270" s="396"/>
      <c r="AX270" s="396"/>
      <c r="AY270" s="396"/>
      <c r="AZ270" s="396"/>
      <c r="BA270" s="396"/>
      <c r="BB270" s="396"/>
      <c r="BC270" s="396"/>
      <c r="BD270" s="396"/>
      <c r="BE270" s="396"/>
      <c r="BF270" s="396"/>
      <c r="BG270" s="396"/>
      <c r="BH270" s="396"/>
      <c r="BI270" s="396"/>
      <c r="BJ270" s="396"/>
      <c r="BK270" s="396"/>
      <c r="BL270" s="396"/>
      <c r="BM270" s="396"/>
      <c r="BN270" s="396"/>
      <c r="BO270" s="396"/>
      <c r="BP270" s="396"/>
      <c r="BQ270" s="396"/>
      <c r="BR270" s="396"/>
      <c r="BS270" s="396"/>
      <c r="BT270" s="396"/>
      <c r="BU270" s="396"/>
      <c r="BV270" s="396"/>
      <c r="BW270" s="396"/>
      <c r="BX270" s="396"/>
      <c r="BY270" s="396"/>
      <c r="BZ270" s="396"/>
      <c r="CA270" s="396"/>
      <c r="CB270" s="396"/>
      <c r="CC270" s="396"/>
      <c r="CD270" s="396"/>
      <c r="CE270" s="396"/>
      <c r="CF270" s="396"/>
      <c r="CG270" s="396"/>
      <c r="CH270" s="396"/>
      <c r="CI270" s="396"/>
      <c r="CJ270" s="396"/>
      <c r="CK270" s="396"/>
      <c r="CL270" s="396"/>
      <c r="CM270" s="396"/>
      <c r="CN270" s="396"/>
      <c r="CO270" s="396"/>
      <c r="CP270" s="396"/>
      <c r="CQ270" s="396"/>
      <c r="CR270" s="396"/>
      <c r="CS270" s="396"/>
      <c r="CT270" s="396"/>
      <c r="CU270" s="396"/>
      <c r="CV270" s="396"/>
      <c r="CW270" s="396"/>
      <c r="CX270" s="396"/>
      <c r="CY270" s="396"/>
      <c r="CZ270" s="396"/>
      <c r="DA270" s="396"/>
      <c r="DB270" s="396"/>
      <c r="DC270" s="396"/>
      <c r="DD270" s="396"/>
      <c r="DE270" s="396"/>
      <c r="DF270" s="396"/>
      <c r="DG270" s="396"/>
      <c r="DH270" s="396"/>
      <c r="DI270" s="396"/>
      <c r="DJ270" s="396"/>
      <c r="DK270" s="396"/>
      <c r="DL270" s="396"/>
      <c r="DM270" s="396"/>
      <c r="DN270" s="396"/>
      <c r="DO270" s="396"/>
      <c r="DP270" s="396"/>
      <c r="DQ270" s="396"/>
      <c r="DR270" s="396"/>
      <c r="DS270" s="396"/>
      <c r="DT270" s="396"/>
      <c r="DU270" s="396"/>
      <c r="DV270" s="396"/>
      <c r="DW270" s="396"/>
      <c r="DX270" s="396"/>
      <c r="DY270" s="396"/>
      <c r="DZ270" s="396"/>
      <c r="EA270" s="396"/>
      <c r="EB270" s="396"/>
      <c r="EC270" s="396"/>
      <c r="ED270" s="396"/>
      <c r="EE270" s="396"/>
      <c r="EF270" s="396"/>
      <c r="EG270" s="396"/>
      <c r="EH270" s="396"/>
      <c r="EI270" s="396"/>
      <c r="EJ270" s="396"/>
      <c r="EK270" s="396"/>
      <c r="EL270" s="396"/>
      <c r="EM270" s="396"/>
      <c r="EN270" s="396"/>
      <c r="EO270" s="396"/>
      <c r="EP270" s="396"/>
      <c r="EQ270" s="396"/>
      <c r="ER270" s="396"/>
      <c r="ES270" s="396"/>
      <c r="ET270" s="396"/>
      <c r="EU270" s="396"/>
      <c r="EV270" s="396"/>
      <c r="EW270" s="396"/>
      <c r="EX270" s="396"/>
      <c r="EY270" s="396"/>
      <c r="EZ270" s="396"/>
      <c r="FA270" s="396"/>
      <c r="FB270" s="396"/>
      <c r="FC270" s="396"/>
      <c r="FD270" s="396"/>
      <c r="FE270" s="396"/>
      <c r="FF270" s="396"/>
      <c r="FG270" s="396"/>
      <c r="FH270" s="396"/>
      <c r="FI270" s="396"/>
      <c r="FJ270" s="396"/>
      <c r="FK270" s="396"/>
      <c r="FL270" s="396"/>
      <c r="FM270" s="396"/>
      <c r="FN270" s="396"/>
      <c r="FO270" s="396"/>
      <c r="FP270" s="396"/>
      <c r="FQ270" s="396"/>
      <c r="FR270" s="396"/>
      <c r="FS270" s="396"/>
      <c r="FT270" s="396"/>
      <c r="FU270" s="396"/>
      <c r="FV270" s="396"/>
      <c r="FW270" s="396"/>
      <c r="FX270" s="396"/>
      <c r="FY270" s="396"/>
      <c r="FZ270" s="396"/>
      <c r="GA270" s="396"/>
      <c r="GB270" s="396"/>
      <c r="GC270" s="396"/>
      <c r="GD270" s="396"/>
      <c r="GE270" s="396"/>
      <c r="GF270" s="396"/>
      <c r="GG270" s="396"/>
      <c r="GH270" s="396"/>
      <c r="GI270" s="396"/>
      <c r="GJ270" s="396"/>
      <c r="GK270" s="396"/>
      <c r="GL270" s="396"/>
      <c r="GM270" s="396"/>
      <c r="GN270" s="396"/>
      <c r="GO270" s="396"/>
      <c r="GP270" s="396"/>
      <c r="GQ270" s="396"/>
      <c r="GR270" s="396"/>
      <c r="GS270" s="396"/>
      <c r="GT270" s="396"/>
      <c r="GU270" s="396"/>
      <c r="GV270" s="396"/>
      <c r="GW270" s="396"/>
      <c r="GX270" s="396"/>
      <c r="GY270" s="396"/>
      <c r="GZ270" s="396"/>
      <c r="HA270" s="396"/>
      <c r="HB270" s="396"/>
      <c r="HC270" s="396"/>
      <c r="HD270" s="396"/>
      <c r="HE270" s="396"/>
      <c r="HF270" s="396"/>
      <c r="HG270" s="396"/>
      <c r="HH270" s="396"/>
      <c r="HI270" s="396"/>
      <c r="HJ270" s="396"/>
      <c r="HK270" s="396"/>
      <c r="HL270" s="396"/>
      <c r="HM270" s="396"/>
      <c r="HN270" s="396"/>
      <c r="HO270" s="396"/>
      <c r="HP270" s="396"/>
      <c r="HQ270" s="396"/>
      <c r="HR270" s="396"/>
      <c r="HS270" s="396"/>
      <c r="HT270" s="396"/>
      <c r="HU270" s="396"/>
      <c r="HV270" s="396"/>
      <c r="HW270" s="396"/>
      <c r="HX270" s="396"/>
      <c r="HY270" s="396"/>
      <c r="HZ270" s="396"/>
      <c r="IA270" s="396"/>
      <c r="IB270" s="396"/>
      <c r="IC270" s="396"/>
      <c r="ID270" s="396"/>
      <c r="IE270" s="396"/>
      <c r="IF270" s="396"/>
      <c r="IG270" s="396"/>
      <c r="IH270" s="396"/>
      <c r="II270" s="396"/>
      <c r="IJ270" s="396"/>
      <c r="IK270" s="396"/>
      <c r="IL270" s="396"/>
      <c r="IM270" s="396"/>
      <c r="IN270" s="396"/>
      <c r="IO270" s="396"/>
      <c r="IP270" s="396"/>
      <c r="IQ270" s="396"/>
      <c r="IR270" s="396"/>
      <c r="IS270" s="396"/>
      <c r="IT270" s="396"/>
      <c r="IU270" s="396"/>
      <c r="IV270" s="396"/>
      <c r="IW270" s="396"/>
      <c r="IX270" s="396"/>
      <c r="IY270" s="396"/>
      <c r="IZ270" s="396"/>
      <c r="JA270" s="396"/>
      <c r="JB270" s="396"/>
      <c r="JC270" s="396"/>
      <c r="JD270" s="396"/>
      <c r="JE270" s="396"/>
      <c r="JF270" s="396"/>
      <c r="JG270" s="396"/>
      <c r="JH270" s="396"/>
      <c r="JI270" s="396"/>
      <c r="JJ270" s="396"/>
      <c r="JK270" s="396"/>
      <c r="JL270" s="396"/>
      <c r="JM270" s="396"/>
      <c r="JN270" s="396"/>
      <c r="JO270" s="396"/>
      <c r="JP270" s="396"/>
      <c r="JQ270" s="396"/>
      <c r="JR270" s="396"/>
      <c r="JS270" s="396"/>
      <c r="JT270" s="396"/>
      <c r="JU270" s="396"/>
      <c r="JV270" s="396"/>
      <c r="JW270" s="396"/>
      <c r="JX270" s="396"/>
      <c r="JY270" s="396"/>
      <c r="JZ270" s="396"/>
      <c r="KA270" s="396"/>
      <c r="KB270" s="396"/>
      <c r="KC270" s="396"/>
      <c r="KD270" s="396"/>
      <c r="KE270" s="396"/>
      <c r="KF270" s="396"/>
      <c r="KG270" s="396"/>
      <c r="KH270" s="396"/>
      <c r="KI270" s="396"/>
      <c r="KJ270" s="396"/>
      <c r="KK270" s="396"/>
      <c r="KL270" s="396"/>
      <c r="KM270" s="396"/>
      <c r="KN270" s="396"/>
      <c r="KO270" s="396"/>
      <c r="KP270" s="396"/>
      <c r="KQ270" s="396"/>
      <c r="KR270" s="396"/>
      <c r="KS270" s="396"/>
      <c r="KT270" s="396"/>
      <c r="KU270" s="396"/>
      <c r="KV270" s="396"/>
      <c r="KW270" s="396"/>
      <c r="KX270" s="396"/>
      <c r="KY270" s="396"/>
      <c r="KZ270" s="396"/>
      <c r="LA270" s="396"/>
      <c r="LB270" s="396"/>
      <c r="LC270" s="396"/>
      <c r="LD270" s="396"/>
      <c r="LE270" s="396"/>
      <c r="LF270" s="396"/>
      <c r="LG270" s="396"/>
      <c r="LH270" s="396"/>
      <c r="LI270" s="396"/>
      <c r="LJ270" s="396"/>
      <c r="LK270" s="396"/>
      <c r="LL270" s="396"/>
      <c r="LM270" s="396"/>
      <c r="LN270" s="396"/>
      <c r="LO270" s="396"/>
      <c r="LP270" s="396"/>
      <c r="LQ270" s="396"/>
      <c r="LR270" s="396"/>
      <c r="LS270" s="396"/>
      <c r="LT270" s="396"/>
      <c r="LU270" s="396"/>
      <c r="LV270" s="396"/>
      <c r="LW270" s="396"/>
      <c r="LX270" s="396"/>
      <c r="LY270" s="396"/>
      <c r="LZ270" s="396"/>
      <c r="MA270" s="396"/>
      <c r="MB270" s="396"/>
      <c r="MC270" s="396"/>
      <c r="MD270" s="396"/>
      <c r="ME270" s="396"/>
      <c r="MF270" s="396"/>
      <c r="MG270" s="396"/>
      <c r="MH270" s="396"/>
      <c r="MI270" s="396"/>
      <c r="MJ270" s="396"/>
      <c r="MK270" s="396"/>
      <c r="ML270" s="396"/>
      <c r="MM270" s="396"/>
      <c r="MN270" s="396"/>
      <c r="MO270" s="396"/>
      <c r="MP270" s="396"/>
      <c r="MQ270" s="396"/>
      <c r="MR270" s="396"/>
      <c r="MS270" s="396"/>
      <c r="MT270" s="396"/>
      <c r="MU270" s="396"/>
      <c r="MV270" s="396"/>
      <c r="MW270" s="396"/>
      <c r="MX270" s="396"/>
      <c r="MY270" s="396"/>
      <c r="MZ270" s="396"/>
      <c r="NA270" s="396"/>
      <c r="NB270" s="396"/>
      <c r="NC270" s="396"/>
      <c r="ND270" s="396"/>
      <c r="NE270" s="396"/>
      <c r="NF270" s="396"/>
      <c r="NG270" s="396"/>
      <c r="NH270" s="396"/>
      <c r="NI270" s="396"/>
      <c r="NJ270" s="396"/>
      <c r="NK270" s="396"/>
      <c r="NL270" s="396"/>
      <c r="NM270" s="396"/>
      <c r="NN270" s="396"/>
      <c r="NO270" s="396"/>
      <c r="NP270" s="396"/>
      <c r="NQ270" s="396"/>
      <c r="NR270" s="396"/>
      <c r="NS270" s="396"/>
      <c r="NT270" s="396"/>
      <c r="NU270" s="396"/>
      <c r="NV270" s="396"/>
      <c r="NW270" s="396"/>
      <c r="NX270" s="396"/>
      <c r="NY270" s="396"/>
      <c r="NZ270" s="396"/>
      <c r="OA270" s="396"/>
      <c r="OB270" s="396"/>
      <c r="OC270" s="396"/>
      <c r="OD270" s="396"/>
      <c r="OE270" s="396"/>
      <c r="OF270" s="396"/>
      <c r="OG270" s="396"/>
      <c r="OH270" s="396"/>
      <c r="OI270" s="396"/>
      <c r="OJ270" s="396"/>
      <c r="OK270" s="396"/>
      <c r="OL270" s="396"/>
      <c r="OM270" s="396"/>
      <c r="ON270" s="396"/>
      <c r="OO270" s="396"/>
      <c r="OP270" s="396"/>
      <c r="OQ270" s="396"/>
      <c r="OR270" s="396"/>
      <c r="OS270" s="396"/>
      <c r="OT270" s="396"/>
      <c r="OU270" s="396"/>
      <c r="OV270" s="396"/>
      <c r="OW270" s="396"/>
      <c r="OX270" s="396"/>
      <c r="OY270" s="396"/>
      <c r="OZ270" s="396"/>
      <c r="PA270" s="396"/>
      <c r="PB270" s="396"/>
      <c r="PC270" s="396"/>
      <c r="PD270" s="396"/>
      <c r="PE270" s="396"/>
      <c r="PF270" s="396"/>
      <c r="PG270" s="396"/>
      <c r="PH270" s="396"/>
      <c r="PI270" s="396"/>
      <c r="PJ270" s="396"/>
      <c r="PK270" s="396"/>
      <c r="PL270" s="396"/>
      <c r="PM270" s="396"/>
      <c r="PN270" s="396"/>
      <c r="PO270" s="396"/>
      <c r="PP270" s="396"/>
      <c r="PQ270" s="396"/>
      <c r="PR270" s="396"/>
      <c r="PS270" s="396"/>
      <c r="PT270" s="396"/>
      <c r="PU270" s="396"/>
      <c r="PV270" s="396"/>
      <c r="PW270" s="396"/>
      <c r="PX270" s="396"/>
      <c r="PY270" s="396"/>
      <c r="PZ270" s="396"/>
      <c r="QA270" s="396"/>
      <c r="QB270" s="396"/>
      <c r="QC270" s="396"/>
      <c r="QD270" s="396"/>
      <c r="QE270" s="396"/>
      <c r="QF270" s="396"/>
      <c r="QG270" s="396"/>
      <c r="QH270" s="396"/>
      <c r="QI270" s="396"/>
      <c r="QJ270" s="396"/>
      <c r="QK270" s="396"/>
      <c r="QL270" s="396"/>
      <c r="QM270" s="396"/>
      <c r="QN270" s="396"/>
      <c r="QO270" s="396"/>
      <c r="QP270" s="396"/>
      <c r="QQ270" s="396"/>
      <c r="QR270" s="396"/>
      <c r="QS270" s="396"/>
      <c r="QT270" s="396"/>
    </row>
    <row r="271" spans="1:462" s="16" customFormat="1">
      <c r="A271" s="398"/>
      <c r="B271" s="403"/>
      <c r="C271" s="404"/>
      <c r="D271" s="129" t="s">
        <v>34</v>
      </c>
      <c r="E271" s="129"/>
      <c r="F271" s="155"/>
      <c r="G271" s="396"/>
      <c r="H271" s="396"/>
      <c r="I271" s="396"/>
      <c r="J271" s="396"/>
      <c r="K271" s="396"/>
      <c r="L271" s="396"/>
      <c r="M271" s="396"/>
      <c r="N271" s="396"/>
      <c r="O271" s="396"/>
      <c r="P271" s="396"/>
      <c r="Q271" s="396"/>
      <c r="R271" s="396"/>
      <c r="S271" s="396"/>
      <c r="T271" s="396"/>
      <c r="U271" s="396"/>
      <c r="V271" s="396"/>
      <c r="W271" s="396"/>
      <c r="X271" s="396"/>
      <c r="Y271" s="396"/>
      <c r="Z271" s="396"/>
      <c r="AA271" s="396"/>
      <c r="AB271" s="396"/>
      <c r="AC271" s="396"/>
      <c r="AD271" s="396"/>
      <c r="AE271" s="396"/>
      <c r="AF271" s="396"/>
      <c r="AG271" s="396"/>
      <c r="AH271" s="396"/>
      <c r="AI271" s="396"/>
      <c r="AJ271" s="396"/>
      <c r="AK271" s="396"/>
      <c r="AL271" s="396"/>
      <c r="AM271" s="396"/>
      <c r="AN271" s="396"/>
      <c r="AO271" s="396"/>
      <c r="AP271" s="396"/>
      <c r="AQ271" s="396"/>
      <c r="AR271" s="396"/>
      <c r="AS271" s="396"/>
      <c r="AT271" s="396"/>
      <c r="AU271" s="396"/>
      <c r="AV271" s="396"/>
      <c r="AW271" s="396"/>
      <c r="AX271" s="396"/>
      <c r="AY271" s="396"/>
      <c r="AZ271" s="396"/>
      <c r="BA271" s="396"/>
      <c r="BB271" s="396"/>
      <c r="BC271" s="396"/>
      <c r="BD271" s="396"/>
      <c r="BE271" s="396"/>
      <c r="BF271" s="396"/>
      <c r="BG271" s="396"/>
      <c r="BH271" s="396"/>
      <c r="BI271" s="396"/>
      <c r="BJ271" s="396"/>
      <c r="BK271" s="396"/>
      <c r="BL271" s="396"/>
      <c r="BM271" s="396"/>
      <c r="BN271" s="396"/>
      <c r="BO271" s="396"/>
      <c r="BP271" s="396"/>
      <c r="BQ271" s="396"/>
      <c r="BR271" s="396"/>
      <c r="BS271" s="396"/>
      <c r="BT271" s="396"/>
      <c r="BU271" s="396"/>
      <c r="BV271" s="396"/>
      <c r="BW271" s="396"/>
      <c r="BX271" s="396"/>
      <c r="BY271" s="396"/>
      <c r="BZ271" s="396"/>
      <c r="CA271" s="396"/>
      <c r="CB271" s="396"/>
      <c r="CC271" s="396"/>
      <c r="CD271" s="396"/>
      <c r="CE271" s="396"/>
      <c r="CF271" s="396"/>
      <c r="CG271" s="396"/>
      <c r="CH271" s="396"/>
      <c r="CI271" s="396"/>
      <c r="CJ271" s="396"/>
      <c r="CK271" s="396"/>
      <c r="CL271" s="396"/>
      <c r="CM271" s="396"/>
      <c r="CN271" s="396"/>
      <c r="CO271" s="396"/>
      <c r="CP271" s="396"/>
      <c r="CQ271" s="396"/>
      <c r="CR271" s="396"/>
      <c r="CS271" s="396"/>
      <c r="CT271" s="396"/>
      <c r="CU271" s="396"/>
      <c r="CV271" s="396"/>
      <c r="CW271" s="396"/>
      <c r="CX271" s="396"/>
      <c r="CY271" s="396"/>
      <c r="CZ271" s="396"/>
      <c r="DA271" s="396"/>
      <c r="DB271" s="396"/>
      <c r="DC271" s="396"/>
      <c r="DD271" s="396"/>
      <c r="DE271" s="396"/>
      <c r="DF271" s="396"/>
      <c r="DG271" s="396"/>
      <c r="DH271" s="396"/>
      <c r="DI271" s="396"/>
      <c r="DJ271" s="396"/>
      <c r="DK271" s="396"/>
      <c r="DL271" s="396"/>
      <c r="DM271" s="396"/>
      <c r="DN271" s="396"/>
      <c r="DO271" s="396"/>
      <c r="DP271" s="396"/>
      <c r="DQ271" s="396"/>
      <c r="DR271" s="396"/>
      <c r="DS271" s="396"/>
      <c r="DT271" s="396"/>
      <c r="DU271" s="396"/>
      <c r="DV271" s="396"/>
      <c r="DW271" s="396"/>
      <c r="DX271" s="396"/>
      <c r="DY271" s="396"/>
      <c r="DZ271" s="396"/>
      <c r="EA271" s="396"/>
      <c r="EB271" s="396"/>
      <c r="EC271" s="396"/>
      <c r="ED271" s="396"/>
      <c r="EE271" s="396"/>
      <c r="EF271" s="396"/>
      <c r="EG271" s="396"/>
      <c r="EH271" s="396"/>
      <c r="EI271" s="396"/>
      <c r="EJ271" s="396"/>
      <c r="EK271" s="396"/>
      <c r="EL271" s="396"/>
      <c r="EM271" s="396"/>
      <c r="EN271" s="396"/>
      <c r="EO271" s="396"/>
      <c r="EP271" s="396"/>
      <c r="EQ271" s="396"/>
      <c r="ER271" s="396"/>
      <c r="ES271" s="396"/>
      <c r="ET271" s="396"/>
      <c r="EU271" s="396"/>
      <c r="EV271" s="396"/>
      <c r="EW271" s="396"/>
      <c r="EX271" s="396"/>
      <c r="EY271" s="396"/>
      <c r="EZ271" s="396"/>
      <c r="FA271" s="396"/>
      <c r="FB271" s="396"/>
      <c r="FC271" s="396"/>
      <c r="FD271" s="396"/>
      <c r="FE271" s="396"/>
      <c r="FF271" s="396"/>
      <c r="FG271" s="396"/>
      <c r="FH271" s="396"/>
      <c r="FI271" s="396"/>
      <c r="FJ271" s="396"/>
      <c r="FK271" s="396"/>
      <c r="FL271" s="396"/>
      <c r="FM271" s="396"/>
      <c r="FN271" s="396"/>
      <c r="FO271" s="396"/>
      <c r="FP271" s="396"/>
      <c r="FQ271" s="396"/>
      <c r="FR271" s="396"/>
      <c r="FS271" s="396"/>
      <c r="FT271" s="396"/>
      <c r="FU271" s="396"/>
      <c r="FV271" s="396"/>
      <c r="FW271" s="396"/>
      <c r="FX271" s="396"/>
      <c r="FY271" s="396"/>
      <c r="FZ271" s="396"/>
      <c r="GA271" s="396"/>
      <c r="GB271" s="396"/>
      <c r="GC271" s="396"/>
      <c r="GD271" s="396"/>
      <c r="GE271" s="396"/>
      <c r="GF271" s="396"/>
      <c r="GG271" s="396"/>
      <c r="GH271" s="396"/>
      <c r="GI271" s="396"/>
      <c r="GJ271" s="396"/>
      <c r="GK271" s="396"/>
      <c r="GL271" s="396"/>
      <c r="GM271" s="396"/>
      <c r="GN271" s="396"/>
      <c r="GO271" s="396"/>
      <c r="GP271" s="396"/>
      <c r="GQ271" s="396"/>
      <c r="GR271" s="396"/>
      <c r="GS271" s="396"/>
      <c r="GT271" s="396"/>
      <c r="GU271" s="396"/>
      <c r="GV271" s="396"/>
      <c r="GW271" s="396"/>
      <c r="GX271" s="396"/>
      <c r="GY271" s="396"/>
      <c r="GZ271" s="396"/>
      <c r="HA271" s="396"/>
      <c r="HB271" s="396"/>
      <c r="HC271" s="396"/>
      <c r="HD271" s="396"/>
      <c r="HE271" s="396"/>
      <c r="HF271" s="396"/>
      <c r="HG271" s="396"/>
      <c r="HH271" s="396"/>
      <c r="HI271" s="396"/>
      <c r="HJ271" s="396"/>
      <c r="HK271" s="396"/>
      <c r="HL271" s="396"/>
      <c r="HM271" s="396"/>
      <c r="HN271" s="396"/>
      <c r="HO271" s="396"/>
      <c r="HP271" s="396"/>
      <c r="HQ271" s="396"/>
      <c r="HR271" s="396"/>
      <c r="HS271" s="396"/>
      <c r="HT271" s="396"/>
      <c r="HU271" s="396"/>
      <c r="HV271" s="396"/>
      <c r="HW271" s="396"/>
      <c r="HX271" s="396"/>
      <c r="HY271" s="396"/>
      <c r="HZ271" s="396"/>
      <c r="IA271" s="396"/>
      <c r="IB271" s="396"/>
      <c r="IC271" s="396"/>
      <c r="ID271" s="396"/>
      <c r="IE271" s="396"/>
      <c r="IF271" s="396"/>
      <c r="IG271" s="396"/>
      <c r="IH271" s="396"/>
      <c r="II271" s="396"/>
      <c r="IJ271" s="396"/>
      <c r="IK271" s="396"/>
      <c r="IL271" s="396"/>
      <c r="IM271" s="396"/>
      <c r="IN271" s="396"/>
      <c r="IO271" s="396"/>
      <c r="IP271" s="396"/>
      <c r="IQ271" s="396"/>
      <c r="IR271" s="396"/>
      <c r="IS271" s="396"/>
      <c r="IT271" s="396"/>
      <c r="IU271" s="396"/>
      <c r="IV271" s="396"/>
      <c r="IW271" s="396"/>
      <c r="IX271" s="396"/>
      <c r="IY271" s="396"/>
      <c r="IZ271" s="396"/>
      <c r="JA271" s="396"/>
      <c r="JB271" s="396"/>
      <c r="JC271" s="396"/>
      <c r="JD271" s="396"/>
      <c r="JE271" s="396"/>
      <c r="JF271" s="396"/>
      <c r="JG271" s="396"/>
      <c r="JH271" s="396"/>
      <c r="JI271" s="396"/>
      <c r="JJ271" s="396"/>
      <c r="JK271" s="396"/>
      <c r="JL271" s="396"/>
      <c r="JM271" s="396"/>
      <c r="JN271" s="396"/>
      <c r="JO271" s="396"/>
      <c r="JP271" s="396"/>
      <c r="JQ271" s="396"/>
      <c r="JR271" s="396"/>
      <c r="JS271" s="396"/>
      <c r="JT271" s="396"/>
      <c r="JU271" s="396"/>
      <c r="JV271" s="396"/>
      <c r="JW271" s="396"/>
      <c r="JX271" s="396"/>
      <c r="JY271" s="396"/>
      <c r="JZ271" s="396"/>
      <c r="KA271" s="396"/>
      <c r="KB271" s="396"/>
      <c r="KC271" s="396"/>
      <c r="KD271" s="396"/>
      <c r="KE271" s="396"/>
      <c r="KF271" s="396"/>
      <c r="KG271" s="396"/>
      <c r="KH271" s="396"/>
      <c r="KI271" s="396"/>
      <c r="KJ271" s="396"/>
      <c r="KK271" s="396"/>
      <c r="KL271" s="396"/>
      <c r="KM271" s="396"/>
      <c r="KN271" s="396"/>
      <c r="KO271" s="396"/>
      <c r="KP271" s="396"/>
      <c r="KQ271" s="396"/>
      <c r="KR271" s="396"/>
      <c r="KS271" s="396"/>
      <c r="KT271" s="396"/>
      <c r="KU271" s="396"/>
      <c r="KV271" s="396"/>
      <c r="KW271" s="396"/>
      <c r="KX271" s="396"/>
      <c r="KY271" s="396"/>
      <c r="KZ271" s="396"/>
      <c r="LA271" s="396"/>
      <c r="LB271" s="396"/>
      <c r="LC271" s="396"/>
      <c r="LD271" s="396"/>
      <c r="LE271" s="396"/>
      <c r="LF271" s="396"/>
      <c r="LG271" s="396"/>
      <c r="LH271" s="396"/>
      <c r="LI271" s="396"/>
      <c r="LJ271" s="396"/>
      <c r="LK271" s="396"/>
      <c r="LL271" s="396"/>
      <c r="LM271" s="396"/>
      <c r="LN271" s="396"/>
      <c r="LO271" s="396"/>
      <c r="LP271" s="396"/>
      <c r="LQ271" s="396"/>
      <c r="LR271" s="396"/>
      <c r="LS271" s="396"/>
      <c r="LT271" s="396"/>
      <c r="LU271" s="396"/>
      <c r="LV271" s="396"/>
      <c r="LW271" s="396"/>
      <c r="LX271" s="396"/>
      <c r="LY271" s="396"/>
      <c r="LZ271" s="396"/>
      <c r="MA271" s="396"/>
      <c r="MB271" s="396"/>
      <c r="MC271" s="396"/>
      <c r="MD271" s="396"/>
      <c r="ME271" s="396"/>
      <c r="MF271" s="396"/>
      <c r="MG271" s="396"/>
      <c r="MH271" s="396"/>
      <c r="MI271" s="396"/>
      <c r="MJ271" s="396"/>
      <c r="MK271" s="396"/>
      <c r="ML271" s="396"/>
      <c r="MM271" s="396"/>
      <c r="MN271" s="396"/>
      <c r="MO271" s="396"/>
      <c r="MP271" s="396"/>
      <c r="MQ271" s="396"/>
      <c r="MR271" s="396"/>
      <c r="MS271" s="396"/>
      <c r="MT271" s="396"/>
      <c r="MU271" s="396"/>
      <c r="MV271" s="396"/>
      <c r="MW271" s="396"/>
      <c r="MX271" s="396"/>
      <c r="MY271" s="396"/>
      <c r="MZ271" s="396"/>
      <c r="NA271" s="396"/>
      <c r="NB271" s="396"/>
      <c r="NC271" s="396"/>
      <c r="ND271" s="396"/>
      <c r="NE271" s="396"/>
      <c r="NF271" s="396"/>
      <c r="NG271" s="396"/>
      <c r="NH271" s="396"/>
      <c r="NI271" s="396"/>
      <c r="NJ271" s="396"/>
      <c r="NK271" s="396"/>
      <c r="NL271" s="396"/>
      <c r="NM271" s="396"/>
      <c r="NN271" s="396"/>
      <c r="NO271" s="396"/>
      <c r="NP271" s="396"/>
      <c r="NQ271" s="396"/>
      <c r="NR271" s="396"/>
      <c r="NS271" s="396"/>
      <c r="NT271" s="396"/>
      <c r="NU271" s="396"/>
      <c r="NV271" s="396"/>
      <c r="NW271" s="396"/>
      <c r="NX271" s="396"/>
      <c r="NY271" s="396"/>
      <c r="NZ271" s="396"/>
      <c r="OA271" s="396"/>
      <c r="OB271" s="396"/>
      <c r="OC271" s="396"/>
      <c r="OD271" s="396"/>
      <c r="OE271" s="396"/>
      <c r="OF271" s="396"/>
      <c r="OG271" s="396"/>
      <c r="OH271" s="396"/>
      <c r="OI271" s="396"/>
      <c r="OJ271" s="396"/>
      <c r="OK271" s="396"/>
      <c r="OL271" s="396"/>
      <c r="OM271" s="396"/>
      <c r="ON271" s="396"/>
      <c r="OO271" s="396"/>
      <c r="OP271" s="396"/>
      <c r="OQ271" s="396"/>
      <c r="OR271" s="396"/>
      <c r="OS271" s="396"/>
      <c r="OT271" s="396"/>
      <c r="OU271" s="396"/>
      <c r="OV271" s="396"/>
      <c r="OW271" s="396"/>
      <c r="OX271" s="396"/>
      <c r="OY271" s="396"/>
      <c r="OZ271" s="396"/>
      <c r="PA271" s="396"/>
      <c r="PB271" s="396"/>
      <c r="PC271" s="396"/>
      <c r="PD271" s="396"/>
      <c r="PE271" s="396"/>
      <c r="PF271" s="396"/>
      <c r="PG271" s="396"/>
      <c r="PH271" s="396"/>
      <c r="PI271" s="396"/>
      <c r="PJ271" s="396"/>
      <c r="PK271" s="396"/>
      <c r="PL271" s="396"/>
      <c r="PM271" s="396"/>
      <c r="PN271" s="396"/>
      <c r="PO271" s="396"/>
      <c r="PP271" s="396"/>
      <c r="PQ271" s="396"/>
      <c r="PR271" s="396"/>
      <c r="PS271" s="396"/>
      <c r="PT271" s="396"/>
      <c r="PU271" s="396"/>
      <c r="PV271" s="396"/>
      <c r="PW271" s="396"/>
      <c r="PX271" s="396"/>
      <c r="PY271" s="396"/>
      <c r="PZ271" s="396"/>
      <c r="QA271" s="396"/>
      <c r="QB271" s="396"/>
      <c r="QC271" s="396"/>
      <c r="QD271" s="396"/>
      <c r="QE271" s="396"/>
      <c r="QF271" s="396"/>
      <c r="QG271" s="396"/>
      <c r="QH271" s="396"/>
      <c r="QI271" s="396"/>
      <c r="QJ271" s="396"/>
      <c r="QK271" s="396"/>
      <c r="QL271" s="396"/>
      <c r="QM271" s="396"/>
      <c r="QN271" s="396"/>
      <c r="QO271" s="396"/>
      <c r="QP271" s="396"/>
      <c r="QQ271" s="396"/>
      <c r="QR271" s="396"/>
      <c r="QS271" s="396"/>
      <c r="QT271" s="396"/>
    </row>
    <row r="272" spans="1:462" s="16" customFormat="1">
      <c r="A272" s="398"/>
      <c r="B272" s="403"/>
      <c r="C272" s="404"/>
      <c r="D272" s="129" t="s">
        <v>1507</v>
      </c>
      <c r="E272" s="129"/>
      <c r="F272" s="155"/>
      <c r="G272" s="396"/>
      <c r="H272" s="396"/>
      <c r="I272" s="396"/>
      <c r="J272" s="396"/>
      <c r="K272" s="396"/>
      <c r="L272" s="396"/>
      <c r="M272" s="396"/>
      <c r="N272" s="396"/>
      <c r="O272" s="396"/>
      <c r="P272" s="396"/>
      <c r="Q272" s="396"/>
      <c r="R272" s="396"/>
      <c r="S272" s="396"/>
      <c r="T272" s="396"/>
      <c r="U272" s="396"/>
      <c r="V272" s="396"/>
      <c r="W272" s="396"/>
      <c r="X272" s="396"/>
      <c r="Y272" s="396"/>
      <c r="Z272" s="396"/>
      <c r="AA272" s="396"/>
      <c r="AB272" s="396"/>
      <c r="AC272" s="396"/>
      <c r="AD272" s="396"/>
      <c r="AE272" s="396"/>
      <c r="AF272" s="396"/>
      <c r="AG272" s="396"/>
      <c r="AH272" s="396"/>
      <c r="AI272" s="396"/>
      <c r="AJ272" s="396"/>
      <c r="AK272" s="396"/>
      <c r="AL272" s="396"/>
      <c r="AM272" s="396"/>
      <c r="AN272" s="396"/>
      <c r="AO272" s="396"/>
      <c r="AP272" s="396"/>
      <c r="AQ272" s="396"/>
      <c r="AR272" s="396"/>
      <c r="AS272" s="396"/>
      <c r="AT272" s="396"/>
      <c r="AU272" s="396"/>
      <c r="AV272" s="396"/>
      <c r="AW272" s="396"/>
      <c r="AX272" s="396"/>
      <c r="AY272" s="396"/>
      <c r="AZ272" s="396"/>
      <c r="BA272" s="396"/>
      <c r="BB272" s="396"/>
      <c r="BC272" s="396"/>
      <c r="BD272" s="396"/>
      <c r="BE272" s="396"/>
      <c r="BF272" s="396"/>
      <c r="BG272" s="396"/>
      <c r="BH272" s="396"/>
      <c r="BI272" s="396"/>
      <c r="BJ272" s="396"/>
      <c r="BK272" s="396"/>
      <c r="BL272" s="396"/>
      <c r="BM272" s="396"/>
      <c r="BN272" s="396"/>
      <c r="BO272" s="396"/>
      <c r="BP272" s="396"/>
      <c r="BQ272" s="396"/>
      <c r="BR272" s="396"/>
      <c r="BS272" s="396"/>
      <c r="BT272" s="396"/>
      <c r="BU272" s="396"/>
      <c r="BV272" s="396"/>
      <c r="BW272" s="396"/>
      <c r="BX272" s="396"/>
      <c r="BY272" s="396"/>
      <c r="BZ272" s="396"/>
      <c r="CA272" s="396"/>
      <c r="CB272" s="396"/>
      <c r="CC272" s="396"/>
      <c r="CD272" s="396"/>
      <c r="CE272" s="396"/>
      <c r="CF272" s="396"/>
      <c r="CG272" s="396"/>
      <c r="CH272" s="396"/>
      <c r="CI272" s="396"/>
      <c r="CJ272" s="396"/>
      <c r="CK272" s="396"/>
      <c r="CL272" s="396"/>
      <c r="CM272" s="396"/>
      <c r="CN272" s="396"/>
      <c r="CO272" s="396"/>
      <c r="CP272" s="396"/>
      <c r="CQ272" s="396"/>
      <c r="CR272" s="396"/>
      <c r="CS272" s="396"/>
      <c r="CT272" s="396"/>
      <c r="CU272" s="396"/>
      <c r="CV272" s="396"/>
      <c r="CW272" s="396"/>
      <c r="CX272" s="396"/>
      <c r="CY272" s="396"/>
      <c r="CZ272" s="396"/>
      <c r="DA272" s="396"/>
      <c r="DB272" s="396"/>
      <c r="DC272" s="396"/>
      <c r="DD272" s="396"/>
      <c r="DE272" s="396"/>
      <c r="DF272" s="396"/>
      <c r="DG272" s="396"/>
      <c r="DH272" s="396"/>
      <c r="DI272" s="396"/>
      <c r="DJ272" s="396"/>
      <c r="DK272" s="396"/>
      <c r="DL272" s="396"/>
      <c r="DM272" s="396"/>
      <c r="DN272" s="396"/>
      <c r="DO272" s="396"/>
      <c r="DP272" s="396"/>
      <c r="DQ272" s="396"/>
      <c r="DR272" s="396"/>
      <c r="DS272" s="396"/>
      <c r="DT272" s="396"/>
      <c r="DU272" s="396"/>
      <c r="DV272" s="396"/>
      <c r="DW272" s="396"/>
      <c r="DX272" s="396"/>
      <c r="DY272" s="396"/>
      <c r="DZ272" s="396"/>
      <c r="EA272" s="396"/>
      <c r="EB272" s="396"/>
      <c r="EC272" s="396"/>
      <c r="ED272" s="396"/>
      <c r="EE272" s="396"/>
      <c r="EF272" s="396"/>
      <c r="EG272" s="396"/>
      <c r="EH272" s="396"/>
      <c r="EI272" s="396"/>
      <c r="EJ272" s="396"/>
      <c r="EK272" s="396"/>
      <c r="EL272" s="396"/>
      <c r="EM272" s="396"/>
      <c r="EN272" s="396"/>
      <c r="EO272" s="396"/>
      <c r="EP272" s="396"/>
      <c r="EQ272" s="396"/>
      <c r="ER272" s="396"/>
      <c r="ES272" s="396"/>
      <c r="ET272" s="396"/>
      <c r="EU272" s="396"/>
      <c r="EV272" s="396"/>
      <c r="EW272" s="396"/>
      <c r="EX272" s="396"/>
      <c r="EY272" s="396"/>
      <c r="EZ272" s="396"/>
      <c r="FA272" s="396"/>
      <c r="FB272" s="396"/>
      <c r="FC272" s="396"/>
      <c r="FD272" s="396"/>
      <c r="FE272" s="396"/>
      <c r="FF272" s="396"/>
      <c r="FG272" s="396"/>
      <c r="FH272" s="396"/>
      <c r="FI272" s="396"/>
      <c r="FJ272" s="396"/>
      <c r="FK272" s="396"/>
      <c r="FL272" s="396"/>
      <c r="FM272" s="396"/>
      <c r="FN272" s="396"/>
      <c r="FO272" s="396"/>
      <c r="FP272" s="396"/>
      <c r="FQ272" s="396"/>
      <c r="FR272" s="396"/>
      <c r="FS272" s="396"/>
      <c r="FT272" s="396"/>
      <c r="FU272" s="396"/>
      <c r="FV272" s="396"/>
      <c r="FW272" s="396"/>
      <c r="FX272" s="396"/>
      <c r="FY272" s="396"/>
      <c r="FZ272" s="396"/>
      <c r="GA272" s="396"/>
      <c r="GB272" s="396"/>
      <c r="GC272" s="396"/>
      <c r="GD272" s="396"/>
      <c r="GE272" s="396"/>
      <c r="GF272" s="396"/>
      <c r="GG272" s="396"/>
      <c r="GH272" s="396"/>
      <c r="GI272" s="396"/>
      <c r="GJ272" s="396"/>
      <c r="GK272" s="396"/>
      <c r="GL272" s="396"/>
      <c r="GM272" s="396"/>
      <c r="GN272" s="396"/>
      <c r="GO272" s="396"/>
      <c r="GP272" s="396"/>
      <c r="GQ272" s="396"/>
      <c r="GR272" s="396"/>
      <c r="GS272" s="396"/>
      <c r="GT272" s="396"/>
      <c r="GU272" s="396"/>
      <c r="GV272" s="396"/>
      <c r="GW272" s="396"/>
      <c r="GX272" s="396"/>
      <c r="GY272" s="396"/>
      <c r="GZ272" s="396"/>
      <c r="HA272" s="396"/>
      <c r="HB272" s="396"/>
      <c r="HC272" s="396"/>
      <c r="HD272" s="396"/>
      <c r="HE272" s="396"/>
      <c r="HF272" s="396"/>
      <c r="HG272" s="396"/>
      <c r="HH272" s="396"/>
      <c r="HI272" s="396"/>
      <c r="HJ272" s="396"/>
      <c r="HK272" s="396"/>
      <c r="HL272" s="396"/>
      <c r="HM272" s="396"/>
      <c r="HN272" s="396"/>
      <c r="HO272" s="396"/>
      <c r="HP272" s="396"/>
      <c r="HQ272" s="396"/>
      <c r="HR272" s="396"/>
      <c r="HS272" s="396"/>
      <c r="HT272" s="396"/>
      <c r="HU272" s="396"/>
      <c r="HV272" s="396"/>
      <c r="HW272" s="396"/>
      <c r="HX272" s="396"/>
      <c r="HY272" s="396"/>
      <c r="HZ272" s="396"/>
      <c r="IA272" s="396"/>
      <c r="IB272" s="396"/>
      <c r="IC272" s="396"/>
      <c r="ID272" s="396"/>
      <c r="IE272" s="396"/>
      <c r="IF272" s="396"/>
      <c r="IG272" s="396"/>
      <c r="IH272" s="396"/>
      <c r="II272" s="396"/>
      <c r="IJ272" s="396"/>
      <c r="IK272" s="396"/>
      <c r="IL272" s="396"/>
      <c r="IM272" s="396"/>
      <c r="IN272" s="396"/>
      <c r="IO272" s="396"/>
      <c r="IP272" s="396"/>
      <c r="IQ272" s="396"/>
      <c r="IR272" s="396"/>
      <c r="IS272" s="396"/>
      <c r="IT272" s="396"/>
      <c r="IU272" s="396"/>
      <c r="IV272" s="396"/>
      <c r="IW272" s="396"/>
      <c r="IX272" s="396"/>
      <c r="IY272" s="396"/>
      <c r="IZ272" s="396"/>
      <c r="JA272" s="396"/>
      <c r="JB272" s="396"/>
      <c r="JC272" s="396"/>
      <c r="JD272" s="396"/>
      <c r="JE272" s="396"/>
      <c r="JF272" s="396"/>
      <c r="JG272" s="396"/>
      <c r="JH272" s="396"/>
      <c r="JI272" s="396"/>
      <c r="JJ272" s="396"/>
      <c r="JK272" s="396"/>
      <c r="JL272" s="396"/>
      <c r="JM272" s="396"/>
      <c r="JN272" s="396"/>
      <c r="JO272" s="396"/>
      <c r="JP272" s="396"/>
      <c r="JQ272" s="396"/>
      <c r="JR272" s="396"/>
      <c r="JS272" s="396"/>
      <c r="JT272" s="396"/>
      <c r="JU272" s="396"/>
      <c r="JV272" s="396"/>
      <c r="JW272" s="396"/>
      <c r="JX272" s="396"/>
      <c r="JY272" s="396"/>
      <c r="JZ272" s="396"/>
      <c r="KA272" s="396"/>
      <c r="KB272" s="396"/>
      <c r="KC272" s="396"/>
      <c r="KD272" s="396"/>
      <c r="KE272" s="396"/>
      <c r="KF272" s="396"/>
      <c r="KG272" s="396"/>
      <c r="KH272" s="396"/>
      <c r="KI272" s="396"/>
      <c r="KJ272" s="396"/>
      <c r="KK272" s="396"/>
      <c r="KL272" s="396"/>
      <c r="KM272" s="396"/>
      <c r="KN272" s="396"/>
      <c r="KO272" s="396"/>
      <c r="KP272" s="396"/>
      <c r="KQ272" s="396"/>
      <c r="KR272" s="396"/>
      <c r="KS272" s="396"/>
      <c r="KT272" s="396"/>
      <c r="KU272" s="396"/>
      <c r="KV272" s="396"/>
      <c r="KW272" s="396"/>
      <c r="KX272" s="396"/>
      <c r="KY272" s="396"/>
      <c r="KZ272" s="396"/>
      <c r="LA272" s="396"/>
      <c r="LB272" s="396"/>
      <c r="LC272" s="396"/>
      <c r="LD272" s="396"/>
      <c r="LE272" s="396"/>
      <c r="LF272" s="396"/>
      <c r="LG272" s="396"/>
      <c r="LH272" s="396"/>
      <c r="LI272" s="396"/>
      <c r="LJ272" s="396"/>
      <c r="LK272" s="396"/>
      <c r="LL272" s="396"/>
      <c r="LM272" s="396"/>
      <c r="LN272" s="396"/>
      <c r="LO272" s="396"/>
      <c r="LP272" s="396"/>
      <c r="LQ272" s="396"/>
      <c r="LR272" s="396"/>
      <c r="LS272" s="396"/>
      <c r="LT272" s="396"/>
      <c r="LU272" s="396"/>
      <c r="LV272" s="396"/>
      <c r="LW272" s="396"/>
      <c r="LX272" s="396"/>
      <c r="LY272" s="396"/>
      <c r="LZ272" s="396"/>
      <c r="MA272" s="396"/>
      <c r="MB272" s="396"/>
      <c r="MC272" s="396"/>
      <c r="MD272" s="396"/>
      <c r="ME272" s="396"/>
      <c r="MF272" s="396"/>
      <c r="MG272" s="396"/>
      <c r="MH272" s="396"/>
      <c r="MI272" s="396"/>
      <c r="MJ272" s="396"/>
      <c r="MK272" s="396"/>
      <c r="ML272" s="396"/>
      <c r="MM272" s="396"/>
      <c r="MN272" s="396"/>
      <c r="MO272" s="396"/>
      <c r="MP272" s="396"/>
      <c r="MQ272" s="396"/>
      <c r="MR272" s="396"/>
      <c r="MS272" s="396"/>
      <c r="MT272" s="396"/>
      <c r="MU272" s="396"/>
      <c r="MV272" s="396"/>
      <c r="MW272" s="396"/>
      <c r="MX272" s="396"/>
      <c r="MY272" s="396"/>
      <c r="MZ272" s="396"/>
      <c r="NA272" s="396"/>
      <c r="NB272" s="396"/>
      <c r="NC272" s="396"/>
      <c r="ND272" s="396"/>
      <c r="NE272" s="396"/>
      <c r="NF272" s="396"/>
      <c r="NG272" s="396"/>
      <c r="NH272" s="396"/>
      <c r="NI272" s="396"/>
      <c r="NJ272" s="396"/>
      <c r="NK272" s="396"/>
      <c r="NL272" s="396"/>
      <c r="NM272" s="396"/>
      <c r="NN272" s="396"/>
      <c r="NO272" s="396"/>
      <c r="NP272" s="396"/>
      <c r="NQ272" s="396"/>
      <c r="NR272" s="396"/>
      <c r="NS272" s="396"/>
      <c r="NT272" s="396"/>
      <c r="NU272" s="396"/>
      <c r="NV272" s="396"/>
      <c r="NW272" s="396"/>
      <c r="NX272" s="396"/>
      <c r="NY272" s="396"/>
      <c r="NZ272" s="396"/>
      <c r="OA272" s="396"/>
      <c r="OB272" s="396"/>
      <c r="OC272" s="396"/>
      <c r="OD272" s="396"/>
      <c r="OE272" s="396"/>
      <c r="OF272" s="396"/>
      <c r="OG272" s="396"/>
      <c r="OH272" s="396"/>
      <c r="OI272" s="396"/>
      <c r="OJ272" s="396"/>
      <c r="OK272" s="396"/>
      <c r="OL272" s="396"/>
      <c r="OM272" s="396"/>
      <c r="ON272" s="396"/>
      <c r="OO272" s="396"/>
      <c r="OP272" s="396"/>
      <c r="OQ272" s="396"/>
      <c r="OR272" s="396"/>
      <c r="OS272" s="396"/>
      <c r="OT272" s="396"/>
      <c r="OU272" s="396"/>
      <c r="OV272" s="396"/>
      <c r="OW272" s="396"/>
      <c r="OX272" s="396"/>
      <c r="OY272" s="396"/>
      <c r="OZ272" s="396"/>
      <c r="PA272" s="396"/>
      <c r="PB272" s="396"/>
      <c r="PC272" s="396"/>
      <c r="PD272" s="396"/>
      <c r="PE272" s="396"/>
      <c r="PF272" s="396"/>
      <c r="PG272" s="396"/>
      <c r="PH272" s="396"/>
      <c r="PI272" s="396"/>
      <c r="PJ272" s="396"/>
      <c r="PK272" s="396"/>
      <c r="PL272" s="396"/>
      <c r="PM272" s="396"/>
      <c r="PN272" s="396"/>
      <c r="PO272" s="396"/>
      <c r="PP272" s="396"/>
      <c r="PQ272" s="396"/>
      <c r="PR272" s="396"/>
      <c r="PS272" s="396"/>
      <c r="PT272" s="396"/>
      <c r="PU272" s="396"/>
      <c r="PV272" s="396"/>
      <c r="PW272" s="396"/>
      <c r="PX272" s="396"/>
      <c r="PY272" s="396"/>
      <c r="PZ272" s="396"/>
      <c r="QA272" s="396"/>
      <c r="QB272" s="396"/>
      <c r="QC272" s="396"/>
      <c r="QD272" s="396"/>
      <c r="QE272" s="396"/>
      <c r="QF272" s="396"/>
      <c r="QG272" s="396"/>
      <c r="QH272" s="396"/>
      <c r="QI272" s="396"/>
      <c r="QJ272" s="396"/>
      <c r="QK272" s="396"/>
      <c r="QL272" s="396"/>
      <c r="QM272" s="396"/>
      <c r="QN272" s="396"/>
      <c r="QO272" s="396"/>
      <c r="QP272" s="396"/>
      <c r="QQ272" s="396"/>
      <c r="QR272" s="396"/>
      <c r="QS272" s="396"/>
      <c r="QT272" s="396"/>
    </row>
    <row r="273" spans="1:462" s="16" customFormat="1">
      <c r="A273" s="398"/>
      <c r="B273" s="403"/>
      <c r="C273" s="404"/>
      <c r="D273" s="129" t="s">
        <v>1508</v>
      </c>
      <c r="E273" s="129"/>
      <c r="F273" s="155"/>
      <c r="G273" s="396"/>
      <c r="H273" s="396"/>
      <c r="I273" s="396"/>
      <c r="J273" s="396"/>
      <c r="K273" s="396"/>
      <c r="L273" s="396"/>
      <c r="M273" s="396"/>
      <c r="N273" s="396"/>
      <c r="O273" s="396"/>
      <c r="P273" s="396"/>
      <c r="Q273" s="396"/>
      <c r="R273" s="396"/>
      <c r="S273" s="396"/>
      <c r="T273" s="396"/>
      <c r="U273" s="396"/>
      <c r="V273" s="396"/>
      <c r="W273" s="396"/>
      <c r="X273" s="396"/>
      <c r="Y273" s="396"/>
      <c r="Z273" s="396"/>
      <c r="AA273" s="396"/>
      <c r="AB273" s="396"/>
      <c r="AC273" s="396"/>
      <c r="AD273" s="396"/>
      <c r="AE273" s="396"/>
      <c r="AF273" s="396"/>
      <c r="AG273" s="396"/>
      <c r="AH273" s="396"/>
      <c r="AI273" s="396"/>
      <c r="AJ273" s="396"/>
      <c r="AK273" s="396"/>
      <c r="AL273" s="396"/>
      <c r="AM273" s="396"/>
      <c r="AN273" s="396"/>
      <c r="AO273" s="396"/>
      <c r="AP273" s="396"/>
      <c r="AQ273" s="396"/>
      <c r="AR273" s="396"/>
      <c r="AS273" s="396"/>
      <c r="AT273" s="396"/>
      <c r="AU273" s="396"/>
      <c r="AV273" s="396"/>
      <c r="AW273" s="396"/>
      <c r="AX273" s="396"/>
      <c r="AY273" s="396"/>
      <c r="AZ273" s="396"/>
      <c r="BA273" s="396"/>
      <c r="BB273" s="396"/>
      <c r="BC273" s="396"/>
      <c r="BD273" s="396"/>
      <c r="BE273" s="396"/>
      <c r="BF273" s="396"/>
      <c r="BG273" s="396"/>
      <c r="BH273" s="396"/>
      <c r="BI273" s="396"/>
      <c r="BJ273" s="396"/>
      <c r="BK273" s="396"/>
      <c r="BL273" s="396"/>
      <c r="BM273" s="396"/>
      <c r="BN273" s="396"/>
      <c r="BO273" s="396"/>
      <c r="BP273" s="396"/>
      <c r="BQ273" s="396"/>
      <c r="BR273" s="396"/>
      <c r="BS273" s="396"/>
      <c r="BT273" s="396"/>
      <c r="BU273" s="396"/>
      <c r="BV273" s="396"/>
      <c r="BW273" s="396"/>
      <c r="BX273" s="396"/>
      <c r="BY273" s="396"/>
      <c r="BZ273" s="396"/>
      <c r="CA273" s="396"/>
      <c r="CB273" s="396"/>
      <c r="CC273" s="396"/>
      <c r="CD273" s="396"/>
      <c r="CE273" s="396"/>
      <c r="CF273" s="396"/>
      <c r="CG273" s="396"/>
      <c r="CH273" s="396"/>
      <c r="CI273" s="396"/>
      <c r="CJ273" s="396"/>
      <c r="CK273" s="396"/>
      <c r="CL273" s="396"/>
      <c r="CM273" s="396"/>
      <c r="CN273" s="396"/>
      <c r="CO273" s="396"/>
      <c r="CP273" s="396"/>
      <c r="CQ273" s="396"/>
      <c r="CR273" s="396"/>
      <c r="CS273" s="396"/>
      <c r="CT273" s="396"/>
      <c r="CU273" s="396"/>
      <c r="CV273" s="396"/>
      <c r="CW273" s="396"/>
      <c r="CX273" s="396"/>
      <c r="CY273" s="396"/>
      <c r="CZ273" s="396"/>
      <c r="DA273" s="396"/>
      <c r="DB273" s="396"/>
      <c r="DC273" s="396"/>
      <c r="DD273" s="396"/>
      <c r="DE273" s="396"/>
      <c r="DF273" s="396"/>
      <c r="DG273" s="396"/>
      <c r="DH273" s="396"/>
      <c r="DI273" s="396"/>
      <c r="DJ273" s="396"/>
      <c r="DK273" s="396"/>
      <c r="DL273" s="396"/>
      <c r="DM273" s="396"/>
      <c r="DN273" s="396"/>
      <c r="DO273" s="396"/>
      <c r="DP273" s="396"/>
      <c r="DQ273" s="396"/>
      <c r="DR273" s="396"/>
      <c r="DS273" s="396"/>
      <c r="DT273" s="396"/>
      <c r="DU273" s="396"/>
      <c r="DV273" s="396"/>
      <c r="DW273" s="396"/>
      <c r="DX273" s="396"/>
      <c r="DY273" s="396"/>
      <c r="DZ273" s="396"/>
      <c r="EA273" s="396"/>
      <c r="EB273" s="396"/>
      <c r="EC273" s="396"/>
      <c r="ED273" s="396"/>
      <c r="EE273" s="396"/>
      <c r="EF273" s="396"/>
      <c r="EG273" s="396"/>
      <c r="EH273" s="396"/>
      <c r="EI273" s="396"/>
      <c r="EJ273" s="396"/>
      <c r="EK273" s="396"/>
      <c r="EL273" s="396"/>
      <c r="EM273" s="396"/>
      <c r="EN273" s="396"/>
      <c r="EO273" s="396"/>
      <c r="EP273" s="396"/>
      <c r="EQ273" s="396"/>
      <c r="ER273" s="396"/>
      <c r="ES273" s="396"/>
      <c r="ET273" s="396"/>
      <c r="EU273" s="396"/>
      <c r="EV273" s="396"/>
      <c r="EW273" s="396"/>
      <c r="EX273" s="396"/>
      <c r="EY273" s="396"/>
      <c r="EZ273" s="396"/>
      <c r="FA273" s="396"/>
      <c r="FB273" s="396"/>
      <c r="FC273" s="396"/>
      <c r="FD273" s="396"/>
      <c r="FE273" s="396"/>
      <c r="FF273" s="396"/>
      <c r="FG273" s="396"/>
      <c r="FH273" s="396"/>
      <c r="FI273" s="396"/>
      <c r="FJ273" s="396"/>
      <c r="FK273" s="396"/>
      <c r="FL273" s="396"/>
      <c r="FM273" s="396"/>
      <c r="FN273" s="396"/>
      <c r="FO273" s="396"/>
      <c r="FP273" s="396"/>
      <c r="FQ273" s="396"/>
      <c r="FR273" s="396"/>
      <c r="FS273" s="396"/>
      <c r="FT273" s="396"/>
      <c r="FU273" s="396"/>
      <c r="FV273" s="396"/>
      <c r="FW273" s="396"/>
      <c r="FX273" s="396"/>
      <c r="FY273" s="396"/>
      <c r="FZ273" s="396"/>
      <c r="GA273" s="396"/>
      <c r="GB273" s="396"/>
      <c r="GC273" s="396"/>
      <c r="GD273" s="396"/>
      <c r="GE273" s="396"/>
      <c r="GF273" s="396"/>
      <c r="GG273" s="396"/>
      <c r="GH273" s="396"/>
      <c r="GI273" s="396"/>
      <c r="GJ273" s="396"/>
      <c r="GK273" s="396"/>
      <c r="GL273" s="396"/>
      <c r="GM273" s="396"/>
      <c r="GN273" s="396"/>
      <c r="GO273" s="396"/>
      <c r="GP273" s="396"/>
      <c r="GQ273" s="396"/>
      <c r="GR273" s="396"/>
      <c r="GS273" s="396"/>
      <c r="GT273" s="396"/>
      <c r="GU273" s="396"/>
      <c r="GV273" s="396"/>
      <c r="GW273" s="396"/>
      <c r="GX273" s="396"/>
      <c r="GY273" s="396"/>
      <c r="GZ273" s="396"/>
      <c r="HA273" s="396"/>
      <c r="HB273" s="396"/>
      <c r="HC273" s="396"/>
      <c r="HD273" s="396"/>
      <c r="HE273" s="396"/>
      <c r="HF273" s="396"/>
      <c r="HG273" s="396"/>
      <c r="HH273" s="396"/>
      <c r="HI273" s="396"/>
      <c r="HJ273" s="396"/>
      <c r="HK273" s="396"/>
      <c r="HL273" s="396"/>
      <c r="HM273" s="396"/>
      <c r="HN273" s="396"/>
      <c r="HO273" s="396"/>
      <c r="HP273" s="396"/>
      <c r="HQ273" s="396"/>
      <c r="HR273" s="396"/>
      <c r="HS273" s="396"/>
      <c r="HT273" s="396"/>
      <c r="HU273" s="396"/>
      <c r="HV273" s="396"/>
      <c r="HW273" s="396"/>
      <c r="HX273" s="396"/>
      <c r="HY273" s="396"/>
      <c r="HZ273" s="396"/>
      <c r="IA273" s="396"/>
      <c r="IB273" s="396"/>
      <c r="IC273" s="396"/>
      <c r="ID273" s="396"/>
      <c r="IE273" s="396"/>
      <c r="IF273" s="396"/>
      <c r="IG273" s="396"/>
      <c r="IH273" s="396"/>
      <c r="II273" s="396"/>
      <c r="IJ273" s="396"/>
      <c r="IK273" s="396"/>
      <c r="IL273" s="396"/>
      <c r="IM273" s="396"/>
      <c r="IN273" s="396"/>
      <c r="IO273" s="396"/>
      <c r="IP273" s="396"/>
      <c r="IQ273" s="396"/>
      <c r="IR273" s="396"/>
      <c r="IS273" s="396"/>
      <c r="IT273" s="396"/>
      <c r="IU273" s="396"/>
      <c r="IV273" s="396"/>
      <c r="IW273" s="396"/>
      <c r="IX273" s="396"/>
      <c r="IY273" s="396"/>
      <c r="IZ273" s="396"/>
      <c r="JA273" s="396"/>
      <c r="JB273" s="396"/>
      <c r="JC273" s="396"/>
      <c r="JD273" s="396"/>
      <c r="JE273" s="396"/>
      <c r="JF273" s="396"/>
      <c r="JG273" s="396"/>
      <c r="JH273" s="396"/>
      <c r="JI273" s="396"/>
      <c r="JJ273" s="396"/>
      <c r="JK273" s="396"/>
      <c r="JL273" s="396"/>
      <c r="JM273" s="396"/>
      <c r="JN273" s="396"/>
      <c r="JO273" s="396"/>
      <c r="JP273" s="396"/>
      <c r="JQ273" s="396"/>
      <c r="JR273" s="396"/>
      <c r="JS273" s="396"/>
      <c r="JT273" s="396"/>
      <c r="JU273" s="396"/>
      <c r="JV273" s="396"/>
      <c r="JW273" s="396"/>
      <c r="JX273" s="396"/>
      <c r="JY273" s="396"/>
      <c r="JZ273" s="396"/>
      <c r="KA273" s="396"/>
      <c r="KB273" s="396"/>
      <c r="KC273" s="396"/>
      <c r="KD273" s="396"/>
      <c r="KE273" s="396"/>
      <c r="KF273" s="396"/>
      <c r="KG273" s="396"/>
      <c r="KH273" s="396"/>
      <c r="KI273" s="396"/>
      <c r="KJ273" s="396"/>
      <c r="KK273" s="396"/>
      <c r="KL273" s="396"/>
      <c r="KM273" s="396"/>
      <c r="KN273" s="396"/>
      <c r="KO273" s="396"/>
      <c r="KP273" s="396"/>
      <c r="KQ273" s="396"/>
      <c r="KR273" s="396"/>
      <c r="KS273" s="396"/>
      <c r="KT273" s="396"/>
      <c r="KU273" s="396"/>
      <c r="KV273" s="396"/>
      <c r="KW273" s="396"/>
      <c r="KX273" s="396"/>
      <c r="KY273" s="396"/>
      <c r="KZ273" s="396"/>
      <c r="LA273" s="396"/>
      <c r="LB273" s="396"/>
      <c r="LC273" s="396"/>
      <c r="LD273" s="396"/>
      <c r="LE273" s="396"/>
      <c r="LF273" s="396"/>
      <c r="LG273" s="396"/>
      <c r="LH273" s="396"/>
      <c r="LI273" s="396"/>
      <c r="LJ273" s="396"/>
      <c r="LK273" s="396"/>
      <c r="LL273" s="396"/>
      <c r="LM273" s="396"/>
      <c r="LN273" s="396"/>
      <c r="LO273" s="396"/>
      <c r="LP273" s="396"/>
      <c r="LQ273" s="396"/>
      <c r="LR273" s="396"/>
      <c r="LS273" s="396"/>
      <c r="LT273" s="396"/>
      <c r="LU273" s="396"/>
      <c r="LV273" s="396"/>
      <c r="LW273" s="396"/>
      <c r="LX273" s="396"/>
      <c r="LY273" s="396"/>
      <c r="LZ273" s="396"/>
      <c r="MA273" s="396"/>
      <c r="MB273" s="396"/>
      <c r="MC273" s="396"/>
      <c r="MD273" s="396"/>
      <c r="ME273" s="396"/>
      <c r="MF273" s="396"/>
      <c r="MG273" s="396"/>
      <c r="MH273" s="396"/>
      <c r="MI273" s="396"/>
      <c r="MJ273" s="396"/>
      <c r="MK273" s="396"/>
      <c r="ML273" s="396"/>
      <c r="MM273" s="396"/>
      <c r="MN273" s="396"/>
      <c r="MO273" s="396"/>
      <c r="MP273" s="396"/>
      <c r="MQ273" s="396"/>
      <c r="MR273" s="396"/>
      <c r="MS273" s="396"/>
      <c r="MT273" s="396"/>
      <c r="MU273" s="396"/>
      <c r="MV273" s="396"/>
      <c r="MW273" s="396"/>
      <c r="MX273" s="396"/>
      <c r="MY273" s="396"/>
      <c r="MZ273" s="396"/>
      <c r="NA273" s="396"/>
      <c r="NB273" s="396"/>
      <c r="NC273" s="396"/>
      <c r="ND273" s="396"/>
      <c r="NE273" s="396"/>
      <c r="NF273" s="396"/>
      <c r="NG273" s="396"/>
      <c r="NH273" s="396"/>
      <c r="NI273" s="396"/>
      <c r="NJ273" s="396"/>
      <c r="NK273" s="396"/>
      <c r="NL273" s="396"/>
      <c r="NM273" s="396"/>
      <c r="NN273" s="396"/>
      <c r="NO273" s="396"/>
      <c r="NP273" s="396"/>
      <c r="NQ273" s="396"/>
      <c r="NR273" s="396"/>
      <c r="NS273" s="396"/>
      <c r="NT273" s="396"/>
      <c r="NU273" s="396"/>
      <c r="NV273" s="396"/>
      <c r="NW273" s="396"/>
      <c r="NX273" s="396"/>
      <c r="NY273" s="396"/>
      <c r="NZ273" s="396"/>
      <c r="OA273" s="396"/>
      <c r="OB273" s="396"/>
      <c r="OC273" s="396"/>
      <c r="OD273" s="396"/>
      <c r="OE273" s="396"/>
      <c r="OF273" s="396"/>
      <c r="OG273" s="396"/>
      <c r="OH273" s="396"/>
      <c r="OI273" s="396"/>
      <c r="OJ273" s="396"/>
      <c r="OK273" s="396"/>
      <c r="OL273" s="396"/>
      <c r="OM273" s="396"/>
      <c r="ON273" s="396"/>
      <c r="OO273" s="396"/>
      <c r="OP273" s="396"/>
      <c r="OQ273" s="396"/>
      <c r="OR273" s="396"/>
      <c r="OS273" s="396"/>
      <c r="OT273" s="396"/>
      <c r="OU273" s="396"/>
      <c r="OV273" s="396"/>
      <c r="OW273" s="396"/>
      <c r="OX273" s="396"/>
      <c r="OY273" s="396"/>
      <c r="OZ273" s="396"/>
      <c r="PA273" s="396"/>
      <c r="PB273" s="396"/>
      <c r="PC273" s="396"/>
      <c r="PD273" s="396"/>
      <c r="PE273" s="396"/>
      <c r="PF273" s="396"/>
      <c r="PG273" s="396"/>
      <c r="PH273" s="396"/>
      <c r="PI273" s="396"/>
      <c r="PJ273" s="396"/>
      <c r="PK273" s="396"/>
      <c r="PL273" s="396"/>
      <c r="PM273" s="396"/>
      <c r="PN273" s="396"/>
      <c r="PO273" s="396"/>
      <c r="PP273" s="396"/>
      <c r="PQ273" s="396"/>
      <c r="PR273" s="396"/>
      <c r="PS273" s="396"/>
      <c r="PT273" s="396"/>
      <c r="PU273" s="396"/>
      <c r="PV273" s="396"/>
      <c r="PW273" s="396"/>
      <c r="PX273" s="396"/>
      <c r="PY273" s="396"/>
      <c r="PZ273" s="396"/>
      <c r="QA273" s="396"/>
      <c r="QB273" s="396"/>
      <c r="QC273" s="396"/>
      <c r="QD273" s="396"/>
      <c r="QE273" s="396"/>
      <c r="QF273" s="396"/>
      <c r="QG273" s="396"/>
      <c r="QH273" s="396"/>
      <c r="QI273" s="396"/>
      <c r="QJ273" s="396"/>
      <c r="QK273" s="396"/>
      <c r="QL273" s="396"/>
      <c r="QM273" s="396"/>
      <c r="QN273" s="396"/>
      <c r="QO273" s="396"/>
      <c r="QP273" s="396"/>
      <c r="QQ273" s="396"/>
      <c r="QR273" s="396"/>
      <c r="QS273" s="396"/>
      <c r="QT273" s="396"/>
    </row>
    <row r="274" spans="1:462" s="16" customFormat="1">
      <c r="A274" s="398"/>
      <c r="B274" s="403"/>
      <c r="C274" s="404"/>
      <c r="D274" s="129" t="s">
        <v>1509</v>
      </c>
      <c r="E274" s="129"/>
      <c r="F274" s="155"/>
      <c r="G274" s="396"/>
      <c r="H274" s="396"/>
      <c r="I274" s="396"/>
      <c r="J274" s="396"/>
      <c r="K274" s="396"/>
      <c r="L274" s="396"/>
      <c r="M274" s="396"/>
      <c r="N274" s="396"/>
      <c r="O274" s="396"/>
      <c r="P274" s="396"/>
      <c r="Q274" s="396"/>
      <c r="R274" s="396"/>
      <c r="S274" s="396"/>
      <c r="T274" s="396"/>
      <c r="U274" s="396"/>
      <c r="V274" s="396"/>
      <c r="W274" s="396"/>
      <c r="X274" s="396"/>
      <c r="Y274" s="396"/>
      <c r="Z274" s="396"/>
      <c r="AA274" s="396"/>
      <c r="AB274" s="396"/>
      <c r="AC274" s="396"/>
      <c r="AD274" s="396"/>
      <c r="AE274" s="396"/>
      <c r="AF274" s="396"/>
      <c r="AG274" s="396"/>
      <c r="AH274" s="396"/>
      <c r="AI274" s="396"/>
      <c r="AJ274" s="396"/>
      <c r="AK274" s="396"/>
      <c r="AL274" s="396"/>
      <c r="AM274" s="396"/>
      <c r="AN274" s="396"/>
      <c r="AO274" s="396"/>
      <c r="AP274" s="396"/>
      <c r="AQ274" s="396"/>
      <c r="AR274" s="396"/>
      <c r="AS274" s="396"/>
      <c r="AT274" s="396"/>
      <c r="AU274" s="396"/>
      <c r="AV274" s="396"/>
      <c r="AW274" s="396"/>
      <c r="AX274" s="396"/>
      <c r="AY274" s="396"/>
      <c r="AZ274" s="396"/>
      <c r="BA274" s="396"/>
      <c r="BB274" s="396"/>
      <c r="BC274" s="396"/>
      <c r="BD274" s="396"/>
      <c r="BE274" s="396"/>
      <c r="BF274" s="396"/>
      <c r="BG274" s="396"/>
      <c r="BH274" s="396"/>
      <c r="BI274" s="396"/>
      <c r="BJ274" s="396"/>
      <c r="BK274" s="396"/>
      <c r="BL274" s="396"/>
      <c r="BM274" s="396"/>
      <c r="BN274" s="396"/>
      <c r="BO274" s="396"/>
      <c r="BP274" s="396"/>
      <c r="BQ274" s="396"/>
      <c r="BR274" s="396"/>
      <c r="BS274" s="396"/>
      <c r="BT274" s="396"/>
      <c r="BU274" s="396"/>
      <c r="BV274" s="396"/>
      <c r="BW274" s="396"/>
      <c r="BX274" s="396"/>
      <c r="BY274" s="396"/>
      <c r="BZ274" s="396"/>
      <c r="CA274" s="396"/>
      <c r="CB274" s="396"/>
      <c r="CC274" s="396"/>
      <c r="CD274" s="396"/>
      <c r="CE274" s="396"/>
      <c r="CF274" s="396"/>
      <c r="CG274" s="396"/>
      <c r="CH274" s="396"/>
      <c r="CI274" s="396"/>
      <c r="CJ274" s="396"/>
      <c r="CK274" s="396"/>
      <c r="CL274" s="396"/>
      <c r="CM274" s="396"/>
      <c r="CN274" s="396"/>
      <c r="CO274" s="396"/>
      <c r="CP274" s="396"/>
      <c r="CQ274" s="396"/>
      <c r="CR274" s="396"/>
      <c r="CS274" s="396"/>
      <c r="CT274" s="396"/>
      <c r="CU274" s="396"/>
      <c r="CV274" s="396"/>
      <c r="CW274" s="396"/>
      <c r="CX274" s="396"/>
      <c r="CY274" s="396"/>
      <c r="CZ274" s="396"/>
      <c r="DA274" s="396"/>
      <c r="DB274" s="396"/>
      <c r="DC274" s="396"/>
      <c r="DD274" s="396"/>
      <c r="DE274" s="396"/>
      <c r="DF274" s="396"/>
      <c r="DG274" s="396"/>
      <c r="DH274" s="396"/>
      <c r="DI274" s="396"/>
      <c r="DJ274" s="396"/>
      <c r="DK274" s="396"/>
      <c r="DL274" s="396"/>
      <c r="DM274" s="396"/>
      <c r="DN274" s="396"/>
      <c r="DO274" s="396"/>
      <c r="DP274" s="396"/>
      <c r="DQ274" s="396"/>
      <c r="DR274" s="396"/>
      <c r="DS274" s="396"/>
      <c r="DT274" s="396"/>
      <c r="DU274" s="396"/>
      <c r="DV274" s="396"/>
      <c r="DW274" s="396"/>
      <c r="DX274" s="396"/>
      <c r="DY274" s="396"/>
      <c r="DZ274" s="396"/>
      <c r="EA274" s="396"/>
      <c r="EB274" s="396"/>
      <c r="EC274" s="396"/>
      <c r="ED274" s="396"/>
      <c r="EE274" s="396"/>
      <c r="EF274" s="396"/>
      <c r="EG274" s="396"/>
      <c r="EH274" s="396"/>
      <c r="EI274" s="396"/>
      <c r="EJ274" s="396"/>
      <c r="EK274" s="396"/>
      <c r="EL274" s="396"/>
      <c r="EM274" s="396"/>
      <c r="EN274" s="396"/>
      <c r="EO274" s="396"/>
      <c r="EP274" s="396"/>
      <c r="EQ274" s="396"/>
      <c r="ER274" s="396"/>
      <c r="ES274" s="396"/>
      <c r="ET274" s="396"/>
      <c r="EU274" s="396"/>
      <c r="EV274" s="396"/>
      <c r="EW274" s="396"/>
      <c r="EX274" s="396"/>
      <c r="EY274" s="396"/>
      <c r="EZ274" s="396"/>
      <c r="FA274" s="396"/>
      <c r="FB274" s="396"/>
      <c r="FC274" s="396"/>
      <c r="FD274" s="396"/>
      <c r="FE274" s="396"/>
      <c r="FF274" s="396"/>
      <c r="FG274" s="396"/>
      <c r="FH274" s="396"/>
      <c r="FI274" s="396"/>
      <c r="FJ274" s="396"/>
      <c r="FK274" s="396"/>
      <c r="FL274" s="396"/>
      <c r="FM274" s="396"/>
      <c r="FN274" s="396"/>
      <c r="FO274" s="396"/>
      <c r="FP274" s="396"/>
      <c r="FQ274" s="396"/>
      <c r="FR274" s="396"/>
      <c r="FS274" s="396"/>
      <c r="FT274" s="396"/>
      <c r="FU274" s="396"/>
      <c r="FV274" s="396"/>
      <c r="FW274" s="396"/>
      <c r="FX274" s="396"/>
      <c r="FY274" s="396"/>
      <c r="FZ274" s="396"/>
      <c r="GA274" s="396"/>
      <c r="GB274" s="396"/>
      <c r="GC274" s="396"/>
      <c r="GD274" s="396"/>
      <c r="GE274" s="396"/>
      <c r="GF274" s="396"/>
      <c r="GG274" s="396"/>
      <c r="GH274" s="396"/>
      <c r="GI274" s="396"/>
      <c r="GJ274" s="396"/>
      <c r="GK274" s="396"/>
      <c r="GL274" s="396"/>
      <c r="GM274" s="396"/>
      <c r="GN274" s="396"/>
      <c r="GO274" s="396"/>
      <c r="GP274" s="396"/>
      <c r="GQ274" s="396"/>
      <c r="GR274" s="396"/>
      <c r="GS274" s="396"/>
      <c r="GT274" s="396"/>
      <c r="GU274" s="396"/>
      <c r="GV274" s="396"/>
      <c r="GW274" s="396"/>
      <c r="GX274" s="396"/>
      <c r="GY274" s="396"/>
      <c r="GZ274" s="396"/>
      <c r="HA274" s="396"/>
      <c r="HB274" s="396"/>
      <c r="HC274" s="396"/>
      <c r="HD274" s="396"/>
      <c r="HE274" s="396"/>
      <c r="HF274" s="396"/>
      <c r="HG274" s="396"/>
      <c r="HH274" s="396"/>
      <c r="HI274" s="396"/>
      <c r="HJ274" s="396"/>
      <c r="HK274" s="396"/>
      <c r="HL274" s="396"/>
      <c r="HM274" s="396"/>
      <c r="HN274" s="396"/>
      <c r="HO274" s="396"/>
      <c r="HP274" s="396"/>
      <c r="HQ274" s="396"/>
      <c r="HR274" s="396"/>
      <c r="HS274" s="396"/>
      <c r="HT274" s="396"/>
      <c r="HU274" s="396"/>
      <c r="HV274" s="396"/>
      <c r="HW274" s="396"/>
      <c r="HX274" s="396"/>
      <c r="HY274" s="396"/>
      <c r="HZ274" s="396"/>
      <c r="IA274" s="396"/>
      <c r="IB274" s="396"/>
      <c r="IC274" s="396"/>
      <c r="ID274" s="396"/>
      <c r="IE274" s="396"/>
      <c r="IF274" s="396"/>
      <c r="IG274" s="396"/>
      <c r="IH274" s="396"/>
      <c r="II274" s="396"/>
      <c r="IJ274" s="396"/>
      <c r="IK274" s="396"/>
      <c r="IL274" s="396"/>
      <c r="IM274" s="396"/>
      <c r="IN274" s="396"/>
      <c r="IO274" s="396"/>
      <c r="IP274" s="396"/>
      <c r="IQ274" s="396"/>
      <c r="IR274" s="396"/>
      <c r="IS274" s="396"/>
      <c r="IT274" s="396"/>
      <c r="IU274" s="396"/>
      <c r="IV274" s="396"/>
      <c r="IW274" s="396"/>
      <c r="IX274" s="396"/>
      <c r="IY274" s="396"/>
      <c r="IZ274" s="396"/>
      <c r="JA274" s="396"/>
      <c r="JB274" s="396"/>
      <c r="JC274" s="396"/>
      <c r="JD274" s="396"/>
      <c r="JE274" s="396"/>
      <c r="JF274" s="396"/>
      <c r="JG274" s="396"/>
      <c r="JH274" s="396"/>
      <c r="JI274" s="396"/>
      <c r="JJ274" s="396"/>
      <c r="JK274" s="396"/>
      <c r="JL274" s="396"/>
      <c r="JM274" s="396"/>
      <c r="JN274" s="396"/>
      <c r="JO274" s="396"/>
      <c r="JP274" s="396"/>
      <c r="JQ274" s="396"/>
      <c r="JR274" s="396"/>
      <c r="JS274" s="396"/>
      <c r="JT274" s="396"/>
      <c r="JU274" s="396"/>
      <c r="JV274" s="396"/>
      <c r="JW274" s="396"/>
      <c r="JX274" s="396"/>
      <c r="JY274" s="396"/>
      <c r="JZ274" s="396"/>
      <c r="KA274" s="396"/>
      <c r="KB274" s="396"/>
      <c r="KC274" s="396"/>
      <c r="KD274" s="396"/>
      <c r="KE274" s="396"/>
      <c r="KF274" s="396"/>
      <c r="KG274" s="396"/>
      <c r="KH274" s="396"/>
      <c r="KI274" s="396"/>
      <c r="KJ274" s="396"/>
      <c r="KK274" s="396"/>
      <c r="KL274" s="396"/>
      <c r="KM274" s="396"/>
      <c r="KN274" s="396"/>
      <c r="KO274" s="396"/>
      <c r="KP274" s="396"/>
      <c r="KQ274" s="396"/>
      <c r="KR274" s="396"/>
      <c r="KS274" s="396"/>
      <c r="KT274" s="396"/>
      <c r="KU274" s="396"/>
      <c r="KV274" s="396"/>
      <c r="KW274" s="396"/>
      <c r="KX274" s="396"/>
      <c r="KY274" s="396"/>
      <c r="KZ274" s="396"/>
      <c r="LA274" s="396"/>
      <c r="LB274" s="396"/>
      <c r="LC274" s="396"/>
      <c r="LD274" s="396"/>
      <c r="LE274" s="396"/>
      <c r="LF274" s="396"/>
      <c r="LG274" s="396"/>
      <c r="LH274" s="396"/>
      <c r="LI274" s="396"/>
      <c r="LJ274" s="396"/>
      <c r="LK274" s="396"/>
      <c r="LL274" s="396"/>
      <c r="LM274" s="396"/>
      <c r="LN274" s="396"/>
      <c r="LO274" s="396"/>
      <c r="LP274" s="396"/>
      <c r="LQ274" s="396"/>
      <c r="LR274" s="396"/>
      <c r="LS274" s="396"/>
      <c r="LT274" s="396"/>
      <c r="LU274" s="396"/>
      <c r="LV274" s="396"/>
      <c r="LW274" s="396"/>
      <c r="LX274" s="396"/>
      <c r="LY274" s="396"/>
      <c r="LZ274" s="396"/>
      <c r="MA274" s="396"/>
      <c r="MB274" s="396"/>
      <c r="MC274" s="396"/>
      <c r="MD274" s="396"/>
      <c r="ME274" s="396"/>
      <c r="MF274" s="396"/>
      <c r="MG274" s="396"/>
      <c r="MH274" s="396"/>
      <c r="MI274" s="396"/>
      <c r="MJ274" s="396"/>
      <c r="MK274" s="396"/>
      <c r="ML274" s="396"/>
      <c r="MM274" s="396"/>
      <c r="MN274" s="396"/>
      <c r="MO274" s="396"/>
      <c r="MP274" s="396"/>
      <c r="MQ274" s="396"/>
      <c r="MR274" s="396"/>
      <c r="MS274" s="396"/>
      <c r="MT274" s="396"/>
      <c r="MU274" s="396"/>
      <c r="MV274" s="396"/>
      <c r="MW274" s="396"/>
      <c r="MX274" s="396"/>
      <c r="MY274" s="396"/>
      <c r="MZ274" s="396"/>
      <c r="NA274" s="396"/>
      <c r="NB274" s="396"/>
      <c r="NC274" s="396"/>
      <c r="ND274" s="396"/>
      <c r="NE274" s="396"/>
      <c r="NF274" s="396"/>
      <c r="NG274" s="396"/>
      <c r="NH274" s="396"/>
      <c r="NI274" s="396"/>
      <c r="NJ274" s="396"/>
      <c r="NK274" s="396"/>
      <c r="NL274" s="396"/>
      <c r="NM274" s="396"/>
      <c r="NN274" s="396"/>
      <c r="NO274" s="396"/>
      <c r="NP274" s="396"/>
      <c r="NQ274" s="396"/>
      <c r="NR274" s="396"/>
      <c r="NS274" s="396"/>
      <c r="NT274" s="396"/>
      <c r="NU274" s="396"/>
      <c r="NV274" s="396"/>
      <c r="NW274" s="396"/>
      <c r="NX274" s="396"/>
      <c r="NY274" s="396"/>
      <c r="NZ274" s="396"/>
      <c r="OA274" s="396"/>
      <c r="OB274" s="396"/>
      <c r="OC274" s="396"/>
      <c r="OD274" s="396"/>
      <c r="OE274" s="396"/>
      <c r="OF274" s="396"/>
      <c r="OG274" s="396"/>
      <c r="OH274" s="396"/>
      <c r="OI274" s="396"/>
      <c r="OJ274" s="396"/>
      <c r="OK274" s="396"/>
      <c r="OL274" s="396"/>
      <c r="OM274" s="396"/>
      <c r="ON274" s="396"/>
      <c r="OO274" s="396"/>
      <c r="OP274" s="396"/>
      <c r="OQ274" s="396"/>
      <c r="OR274" s="396"/>
      <c r="OS274" s="396"/>
      <c r="OT274" s="396"/>
      <c r="OU274" s="396"/>
      <c r="OV274" s="396"/>
      <c r="OW274" s="396"/>
      <c r="OX274" s="396"/>
      <c r="OY274" s="396"/>
      <c r="OZ274" s="396"/>
      <c r="PA274" s="396"/>
      <c r="PB274" s="396"/>
      <c r="PC274" s="396"/>
      <c r="PD274" s="396"/>
      <c r="PE274" s="396"/>
      <c r="PF274" s="396"/>
      <c r="PG274" s="396"/>
      <c r="PH274" s="396"/>
      <c r="PI274" s="396"/>
      <c r="PJ274" s="396"/>
      <c r="PK274" s="396"/>
      <c r="PL274" s="396"/>
      <c r="PM274" s="396"/>
      <c r="PN274" s="396"/>
      <c r="PO274" s="396"/>
      <c r="PP274" s="396"/>
      <c r="PQ274" s="396"/>
      <c r="PR274" s="396"/>
      <c r="PS274" s="396"/>
      <c r="PT274" s="396"/>
      <c r="PU274" s="396"/>
      <c r="PV274" s="396"/>
      <c r="PW274" s="396"/>
      <c r="PX274" s="396"/>
      <c r="PY274" s="396"/>
      <c r="PZ274" s="396"/>
      <c r="QA274" s="396"/>
      <c r="QB274" s="396"/>
      <c r="QC274" s="396"/>
      <c r="QD274" s="396"/>
      <c r="QE274" s="396"/>
      <c r="QF274" s="396"/>
      <c r="QG274" s="396"/>
      <c r="QH274" s="396"/>
      <c r="QI274" s="396"/>
      <c r="QJ274" s="396"/>
      <c r="QK274" s="396"/>
      <c r="QL274" s="396"/>
      <c r="QM274" s="396"/>
      <c r="QN274" s="396"/>
      <c r="QO274" s="396"/>
      <c r="QP274" s="396"/>
      <c r="QQ274" s="396"/>
      <c r="QR274" s="396"/>
      <c r="QS274" s="396"/>
      <c r="QT274" s="396"/>
    </row>
    <row r="275" spans="1:462" s="16" customFormat="1">
      <c r="A275" s="398"/>
      <c r="B275" s="401"/>
      <c r="C275" s="384"/>
      <c r="D275" s="129" t="s">
        <v>1510</v>
      </c>
      <c r="E275" s="129"/>
      <c r="F275" s="155"/>
      <c r="G275" s="396"/>
      <c r="H275" s="396"/>
      <c r="I275" s="396"/>
      <c r="J275" s="396"/>
      <c r="K275" s="396"/>
      <c r="L275" s="396"/>
      <c r="M275" s="396"/>
      <c r="N275" s="396"/>
      <c r="O275" s="396"/>
      <c r="P275" s="396"/>
      <c r="Q275" s="396"/>
      <c r="R275" s="396"/>
      <c r="S275" s="396"/>
      <c r="T275" s="396"/>
      <c r="U275" s="396"/>
      <c r="V275" s="396"/>
      <c r="W275" s="396"/>
      <c r="X275" s="396"/>
      <c r="Y275" s="396"/>
      <c r="Z275" s="396"/>
      <c r="AA275" s="396"/>
      <c r="AB275" s="396"/>
      <c r="AC275" s="396"/>
      <c r="AD275" s="396"/>
      <c r="AE275" s="396"/>
      <c r="AF275" s="396"/>
      <c r="AG275" s="396"/>
      <c r="AH275" s="396"/>
      <c r="AI275" s="396"/>
      <c r="AJ275" s="396"/>
      <c r="AK275" s="396"/>
      <c r="AL275" s="396"/>
      <c r="AM275" s="396"/>
      <c r="AN275" s="396"/>
      <c r="AO275" s="396"/>
      <c r="AP275" s="396"/>
      <c r="AQ275" s="396"/>
      <c r="AR275" s="396"/>
      <c r="AS275" s="396"/>
      <c r="AT275" s="396"/>
      <c r="AU275" s="396"/>
      <c r="AV275" s="396"/>
      <c r="AW275" s="396"/>
      <c r="AX275" s="396"/>
      <c r="AY275" s="396"/>
      <c r="AZ275" s="396"/>
      <c r="BA275" s="396"/>
      <c r="BB275" s="396"/>
      <c r="BC275" s="396"/>
      <c r="BD275" s="396"/>
      <c r="BE275" s="396"/>
      <c r="BF275" s="396"/>
      <c r="BG275" s="396"/>
      <c r="BH275" s="396"/>
      <c r="BI275" s="396"/>
      <c r="BJ275" s="396"/>
      <c r="BK275" s="396"/>
      <c r="BL275" s="396"/>
      <c r="BM275" s="396"/>
      <c r="BN275" s="396"/>
      <c r="BO275" s="396"/>
      <c r="BP275" s="396"/>
      <c r="BQ275" s="396"/>
      <c r="BR275" s="396"/>
      <c r="BS275" s="396"/>
      <c r="BT275" s="396"/>
      <c r="BU275" s="396"/>
      <c r="BV275" s="396"/>
      <c r="BW275" s="396"/>
      <c r="BX275" s="396"/>
      <c r="BY275" s="396"/>
      <c r="BZ275" s="396"/>
      <c r="CA275" s="396"/>
      <c r="CB275" s="396"/>
      <c r="CC275" s="396"/>
      <c r="CD275" s="396"/>
      <c r="CE275" s="396"/>
      <c r="CF275" s="396"/>
      <c r="CG275" s="396"/>
      <c r="CH275" s="396"/>
      <c r="CI275" s="396"/>
      <c r="CJ275" s="396"/>
      <c r="CK275" s="396"/>
      <c r="CL275" s="396"/>
      <c r="CM275" s="396"/>
      <c r="CN275" s="396"/>
      <c r="CO275" s="396"/>
      <c r="CP275" s="396"/>
      <c r="CQ275" s="396"/>
      <c r="CR275" s="396"/>
      <c r="CS275" s="396"/>
      <c r="CT275" s="396"/>
      <c r="CU275" s="396"/>
      <c r="CV275" s="396"/>
      <c r="CW275" s="396"/>
      <c r="CX275" s="396"/>
      <c r="CY275" s="396"/>
      <c r="CZ275" s="396"/>
      <c r="DA275" s="396"/>
      <c r="DB275" s="396"/>
      <c r="DC275" s="396"/>
      <c r="DD275" s="396"/>
      <c r="DE275" s="396"/>
      <c r="DF275" s="396"/>
      <c r="DG275" s="396"/>
      <c r="DH275" s="396"/>
      <c r="DI275" s="396"/>
      <c r="DJ275" s="396"/>
      <c r="DK275" s="396"/>
      <c r="DL275" s="396"/>
      <c r="DM275" s="396"/>
      <c r="DN275" s="396"/>
      <c r="DO275" s="396"/>
      <c r="DP275" s="396"/>
      <c r="DQ275" s="396"/>
      <c r="DR275" s="396"/>
      <c r="DS275" s="396"/>
      <c r="DT275" s="396"/>
      <c r="DU275" s="396"/>
      <c r="DV275" s="396"/>
      <c r="DW275" s="396"/>
      <c r="DX275" s="396"/>
      <c r="DY275" s="396"/>
      <c r="DZ275" s="396"/>
      <c r="EA275" s="396"/>
      <c r="EB275" s="396"/>
      <c r="EC275" s="396"/>
      <c r="ED275" s="396"/>
      <c r="EE275" s="396"/>
      <c r="EF275" s="396"/>
      <c r="EG275" s="396"/>
      <c r="EH275" s="396"/>
      <c r="EI275" s="396"/>
      <c r="EJ275" s="396"/>
      <c r="EK275" s="396"/>
      <c r="EL275" s="396"/>
      <c r="EM275" s="396"/>
      <c r="EN275" s="396"/>
      <c r="EO275" s="396"/>
      <c r="EP275" s="396"/>
      <c r="EQ275" s="396"/>
      <c r="ER275" s="396"/>
      <c r="ES275" s="396"/>
      <c r="ET275" s="396"/>
      <c r="EU275" s="396"/>
      <c r="EV275" s="396"/>
      <c r="EW275" s="396"/>
      <c r="EX275" s="396"/>
      <c r="EY275" s="396"/>
      <c r="EZ275" s="396"/>
      <c r="FA275" s="396"/>
      <c r="FB275" s="396"/>
      <c r="FC275" s="396"/>
      <c r="FD275" s="396"/>
      <c r="FE275" s="396"/>
      <c r="FF275" s="396"/>
      <c r="FG275" s="396"/>
      <c r="FH275" s="396"/>
      <c r="FI275" s="396"/>
      <c r="FJ275" s="396"/>
      <c r="FK275" s="396"/>
      <c r="FL275" s="396"/>
      <c r="FM275" s="396"/>
      <c r="FN275" s="396"/>
      <c r="FO275" s="396"/>
      <c r="FP275" s="396"/>
      <c r="FQ275" s="396"/>
      <c r="FR275" s="396"/>
      <c r="FS275" s="396"/>
      <c r="FT275" s="396"/>
      <c r="FU275" s="396"/>
      <c r="FV275" s="396"/>
      <c r="FW275" s="396"/>
      <c r="FX275" s="396"/>
      <c r="FY275" s="396"/>
      <c r="FZ275" s="396"/>
      <c r="GA275" s="396"/>
      <c r="GB275" s="396"/>
      <c r="GC275" s="396"/>
      <c r="GD275" s="396"/>
      <c r="GE275" s="396"/>
      <c r="GF275" s="396"/>
      <c r="GG275" s="396"/>
      <c r="GH275" s="396"/>
      <c r="GI275" s="396"/>
      <c r="GJ275" s="396"/>
      <c r="GK275" s="396"/>
      <c r="GL275" s="396"/>
      <c r="GM275" s="396"/>
      <c r="GN275" s="396"/>
      <c r="GO275" s="396"/>
      <c r="GP275" s="396"/>
      <c r="GQ275" s="396"/>
      <c r="GR275" s="396"/>
      <c r="GS275" s="396"/>
      <c r="GT275" s="396"/>
      <c r="GU275" s="396"/>
      <c r="GV275" s="396"/>
      <c r="GW275" s="396"/>
      <c r="GX275" s="396"/>
      <c r="GY275" s="396"/>
      <c r="GZ275" s="396"/>
      <c r="HA275" s="396"/>
      <c r="HB275" s="396"/>
      <c r="HC275" s="396"/>
      <c r="HD275" s="396"/>
      <c r="HE275" s="396"/>
      <c r="HF275" s="396"/>
      <c r="HG275" s="396"/>
      <c r="HH275" s="396"/>
      <c r="HI275" s="396"/>
      <c r="HJ275" s="396"/>
      <c r="HK275" s="396"/>
      <c r="HL275" s="396"/>
      <c r="HM275" s="396"/>
      <c r="HN275" s="396"/>
      <c r="HO275" s="396"/>
      <c r="HP275" s="396"/>
      <c r="HQ275" s="396"/>
      <c r="HR275" s="396"/>
      <c r="HS275" s="396"/>
      <c r="HT275" s="396"/>
      <c r="HU275" s="396"/>
      <c r="HV275" s="396"/>
      <c r="HW275" s="396"/>
      <c r="HX275" s="396"/>
      <c r="HY275" s="396"/>
      <c r="HZ275" s="396"/>
      <c r="IA275" s="396"/>
      <c r="IB275" s="396"/>
      <c r="IC275" s="396"/>
      <c r="ID275" s="396"/>
      <c r="IE275" s="396"/>
      <c r="IF275" s="396"/>
      <c r="IG275" s="396"/>
      <c r="IH275" s="396"/>
      <c r="II275" s="396"/>
      <c r="IJ275" s="396"/>
      <c r="IK275" s="396"/>
      <c r="IL275" s="396"/>
      <c r="IM275" s="396"/>
      <c r="IN275" s="396"/>
      <c r="IO275" s="396"/>
      <c r="IP275" s="396"/>
      <c r="IQ275" s="396"/>
      <c r="IR275" s="396"/>
      <c r="IS275" s="396"/>
      <c r="IT275" s="396"/>
      <c r="IU275" s="396"/>
      <c r="IV275" s="396"/>
      <c r="IW275" s="396"/>
      <c r="IX275" s="396"/>
      <c r="IY275" s="396"/>
      <c r="IZ275" s="396"/>
      <c r="JA275" s="396"/>
      <c r="JB275" s="396"/>
      <c r="JC275" s="396"/>
      <c r="JD275" s="396"/>
      <c r="JE275" s="396"/>
      <c r="JF275" s="396"/>
      <c r="JG275" s="396"/>
      <c r="JH275" s="396"/>
      <c r="JI275" s="396"/>
      <c r="JJ275" s="396"/>
      <c r="JK275" s="396"/>
      <c r="JL275" s="396"/>
      <c r="JM275" s="396"/>
      <c r="JN275" s="396"/>
      <c r="JO275" s="396"/>
      <c r="JP275" s="396"/>
      <c r="JQ275" s="396"/>
      <c r="JR275" s="396"/>
      <c r="JS275" s="396"/>
      <c r="JT275" s="396"/>
      <c r="JU275" s="396"/>
      <c r="JV275" s="396"/>
      <c r="JW275" s="396"/>
      <c r="JX275" s="396"/>
      <c r="JY275" s="396"/>
      <c r="JZ275" s="396"/>
      <c r="KA275" s="396"/>
      <c r="KB275" s="396"/>
      <c r="KC275" s="396"/>
      <c r="KD275" s="396"/>
      <c r="KE275" s="396"/>
      <c r="KF275" s="396"/>
      <c r="KG275" s="396"/>
      <c r="KH275" s="396"/>
      <c r="KI275" s="396"/>
      <c r="KJ275" s="396"/>
      <c r="KK275" s="396"/>
      <c r="KL275" s="396"/>
      <c r="KM275" s="396"/>
      <c r="KN275" s="396"/>
      <c r="KO275" s="396"/>
      <c r="KP275" s="396"/>
      <c r="KQ275" s="396"/>
      <c r="KR275" s="396"/>
      <c r="KS275" s="396"/>
      <c r="KT275" s="396"/>
      <c r="KU275" s="396"/>
      <c r="KV275" s="396"/>
      <c r="KW275" s="396"/>
      <c r="KX275" s="396"/>
      <c r="KY275" s="396"/>
      <c r="KZ275" s="396"/>
      <c r="LA275" s="396"/>
      <c r="LB275" s="396"/>
      <c r="LC275" s="396"/>
      <c r="LD275" s="396"/>
      <c r="LE275" s="396"/>
      <c r="LF275" s="396"/>
      <c r="LG275" s="396"/>
      <c r="LH275" s="396"/>
      <c r="LI275" s="396"/>
      <c r="LJ275" s="396"/>
      <c r="LK275" s="396"/>
      <c r="LL275" s="396"/>
      <c r="LM275" s="396"/>
      <c r="LN275" s="396"/>
      <c r="LO275" s="396"/>
      <c r="LP275" s="396"/>
      <c r="LQ275" s="396"/>
      <c r="LR275" s="396"/>
      <c r="LS275" s="396"/>
      <c r="LT275" s="396"/>
      <c r="LU275" s="396"/>
      <c r="LV275" s="396"/>
      <c r="LW275" s="396"/>
      <c r="LX275" s="396"/>
      <c r="LY275" s="396"/>
      <c r="LZ275" s="396"/>
      <c r="MA275" s="396"/>
      <c r="MB275" s="396"/>
      <c r="MC275" s="396"/>
      <c r="MD275" s="396"/>
      <c r="ME275" s="396"/>
      <c r="MF275" s="396"/>
      <c r="MG275" s="396"/>
      <c r="MH275" s="396"/>
      <c r="MI275" s="396"/>
      <c r="MJ275" s="396"/>
      <c r="MK275" s="396"/>
      <c r="ML275" s="396"/>
      <c r="MM275" s="396"/>
      <c r="MN275" s="396"/>
      <c r="MO275" s="396"/>
      <c r="MP275" s="396"/>
      <c r="MQ275" s="396"/>
      <c r="MR275" s="396"/>
      <c r="MS275" s="396"/>
      <c r="MT275" s="396"/>
      <c r="MU275" s="396"/>
      <c r="MV275" s="396"/>
      <c r="MW275" s="396"/>
      <c r="MX275" s="396"/>
      <c r="MY275" s="396"/>
      <c r="MZ275" s="396"/>
      <c r="NA275" s="396"/>
      <c r="NB275" s="396"/>
      <c r="NC275" s="396"/>
      <c r="ND275" s="396"/>
      <c r="NE275" s="396"/>
      <c r="NF275" s="396"/>
      <c r="NG275" s="396"/>
      <c r="NH275" s="396"/>
      <c r="NI275" s="396"/>
      <c r="NJ275" s="396"/>
      <c r="NK275" s="396"/>
      <c r="NL275" s="396"/>
      <c r="NM275" s="396"/>
      <c r="NN275" s="396"/>
      <c r="NO275" s="396"/>
      <c r="NP275" s="396"/>
      <c r="NQ275" s="396"/>
      <c r="NR275" s="396"/>
      <c r="NS275" s="396"/>
      <c r="NT275" s="396"/>
      <c r="NU275" s="396"/>
      <c r="NV275" s="396"/>
      <c r="NW275" s="396"/>
      <c r="NX275" s="396"/>
      <c r="NY275" s="396"/>
      <c r="NZ275" s="396"/>
      <c r="OA275" s="396"/>
      <c r="OB275" s="396"/>
      <c r="OC275" s="396"/>
      <c r="OD275" s="396"/>
      <c r="OE275" s="396"/>
      <c r="OF275" s="396"/>
      <c r="OG275" s="396"/>
      <c r="OH275" s="396"/>
      <c r="OI275" s="396"/>
      <c r="OJ275" s="396"/>
      <c r="OK275" s="396"/>
      <c r="OL275" s="396"/>
      <c r="OM275" s="396"/>
      <c r="ON275" s="396"/>
      <c r="OO275" s="396"/>
      <c r="OP275" s="396"/>
      <c r="OQ275" s="396"/>
      <c r="OR275" s="396"/>
      <c r="OS275" s="396"/>
      <c r="OT275" s="396"/>
      <c r="OU275" s="396"/>
      <c r="OV275" s="396"/>
      <c r="OW275" s="396"/>
      <c r="OX275" s="396"/>
      <c r="OY275" s="396"/>
      <c r="OZ275" s="396"/>
      <c r="PA275" s="396"/>
      <c r="PB275" s="396"/>
      <c r="PC275" s="396"/>
      <c r="PD275" s="396"/>
      <c r="PE275" s="396"/>
      <c r="PF275" s="396"/>
      <c r="PG275" s="396"/>
      <c r="PH275" s="396"/>
      <c r="PI275" s="396"/>
      <c r="PJ275" s="396"/>
      <c r="PK275" s="396"/>
      <c r="PL275" s="396"/>
      <c r="PM275" s="396"/>
      <c r="PN275" s="396"/>
      <c r="PO275" s="396"/>
      <c r="PP275" s="396"/>
      <c r="PQ275" s="396"/>
      <c r="PR275" s="396"/>
      <c r="PS275" s="396"/>
      <c r="PT275" s="396"/>
      <c r="PU275" s="396"/>
      <c r="PV275" s="396"/>
      <c r="PW275" s="396"/>
      <c r="PX275" s="396"/>
      <c r="PY275" s="396"/>
      <c r="PZ275" s="396"/>
      <c r="QA275" s="396"/>
      <c r="QB275" s="396"/>
      <c r="QC275" s="396"/>
      <c r="QD275" s="396"/>
      <c r="QE275" s="396"/>
      <c r="QF275" s="396"/>
      <c r="QG275" s="396"/>
      <c r="QH275" s="396"/>
      <c r="QI275" s="396"/>
      <c r="QJ275" s="396"/>
      <c r="QK275" s="396"/>
      <c r="QL275" s="396"/>
      <c r="QM275" s="396"/>
      <c r="QN275" s="396"/>
      <c r="QO275" s="396"/>
      <c r="QP275" s="396"/>
      <c r="QQ275" s="396"/>
      <c r="QR275" s="396"/>
      <c r="QS275" s="396"/>
      <c r="QT275" s="396"/>
    </row>
    <row r="276" spans="1:462" s="16" customFormat="1" ht="28.5">
      <c r="A276" s="400"/>
      <c r="B276" s="104" t="s">
        <v>1511</v>
      </c>
      <c r="C276" s="129"/>
      <c r="D276" s="129" t="s">
        <v>19</v>
      </c>
      <c r="E276" s="129"/>
      <c r="F276" s="155"/>
      <c r="G276" s="396"/>
      <c r="H276" s="396"/>
      <c r="I276" s="396"/>
      <c r="J276" s="396"/>
      <c r="K276" s="396"/>
      <c r="L276" s="396"/>
      <c r="M276" s="396"/>
      <c r="N276" s="396"/>
      <c r="O276" s="396"/>
      <c r="P276" s="396"/>
      <c r="Q276" s="396"/>
      <c r="R276" s="396"/>
      <c r="S276" s="396"/>
      <c r="T276" s="396"/>
      <c r="U276" s="396"/>
      <c r="V276" s="396"/>
      <c r="W276" s="396"/>
      <c r="X276" s="396"/>
      <c r="Y276" s="396"/>
      <c r="Z276" s="396"/>
      <c r="AA276" s="396"/>
      <c r="AB276" s="396"/>
      <c r="AC276" s="396"/>
      <c r="AD276" s="396"/>
      <c r="AE276" s="396"/>
      <c r="AF276" s="396"/>
      <c r="AG276" s="396"/>
      <c r="AH276" s="396"/>
      <c r="AI276" s="396"/>
      <c r="AJ276" s="396"/>
      <c r="AK276" s="396"/>
      <c r="AL276" s="396"/>
      <c r="AM276" s="396"/>
      <c r="AN276" s="396"/>
      <c r="AO276" s="396"/>
      <c r="AP276" s="396"/>
      <c r="AQ276" s="396"/>
      <c r="AR276" s="396"/>
      <c r="AS276" s="396"/>
      <c r="AT276" s="396"/>
      <c r="AU276" s="396"/>
      <c r="AV276" s="396"/>
      <c r="AW276" s="396"/>
      <c r="AX276" s="396"/>
      <c r="AY276" s="396"/>
      <c r="AZ276" s="396"/>
      <c r="BA276" s="396"/>
      <c r="BB276" s="396"/>
      <c r="BC276" s="396"/>
      <c r="BD276" s="396"/>
      <c r="BE276" s="396"/>
      <c r="BF276" s="396"/>
      <c r="BG276" s="396"/>
      <c r="BH276" s="396"/>
      <c r="BI276" s="396"/>
      <c r="BJ276" s="396"/>
      <c r="BK276" s="396"/>
      <c r="BL276" s="396"/>
      <c r="BM276" s="396"/>
      <c r="BN276" s="396"/>
      <c r="BO276" s="396"/>
      <c r="BP276" s="396"/>
      <c r="BQ276" s="396"/>
      <c r="BR276" s="396"/>
      <c r="BS276" s="396"/>
      <c r="BT276" s="396"/>
      <c r="BU276" s="396"/>
      <c r="BV276" s="396"/>
      <c r="BW276" s="396"/>
      <c r="BX276" s="396"/>
      <c r="BY276" s="396"/>
      <c r="BZ276" s="396"/>
      <c r="CA276" s="396"/>
      <c r="CB276" s="396"/>
      <c r="CC276" s="396"/>
      <c r="CD276" s="396"/>
      <c r="CE276" s="396"/>
      <c r="CF276" s="396"/>
      <c r="CG276" s="396"/>
      <c r="CH276" s="396"/>
      <c r="CI276" s="396"/>
      <c r="CJ276" s="396"/>
      <c r="CK276" s="396"/>
      <c r="CL276" s="396"/>
      <c r="CM276" s="396"/>
      <c r="CN276" s="396"/>
      <c r="CO276" s="396"/>
      <c r="CP276" s="396"/>
      <c r="CQ276" s="396"/>
      <c r="CR276" s="396"/>
      <c r="CS276" s="396"/>
      <c r="CT276" s="396"/>
      <c r="CU276" s="396"/>
      <c r="CV276" s="396"/>
      <c r="CW276" s="396"/>
      <c r="CX276" s="396"/>
      <c r="CY276" s="396"/>
      <c r="CZ276" s="396"/>
      <c r="DA276" s="396"/>
      <c r="DB276" s="396"/>
      <c r="DC276" s="396"/>
      <c r="DD276" s="396"/>
      <c r="DE276" s="396"/>
      <c r="DF276" s="396"/>
      <c r="DG276" s="396"/>
      <c r="DH276" s="396"/>
      <c r="DI276" s="396"/>
      <c r="DJ276" s="396"/>
      <c r="DK276" s="396"/>
      <c r="DL276" s="396"/>
      <c r="DM276" s="396"/>
      <c r="DN276" s="396"/>
      <c r="DO276" s="396"/>
      <c r="DP276" s="396"/>
      <c r="DQ276" s="396"/>
      <c r="DR276" s="396"/>
      <c r="DS276" s="396"/>
      <c r="DT276" s="396"/>
      <c r="DU276" s="396"/>
      <c r="DV276" s="396"/>
      <c r="DW276" s="396"/>
      <c r="DX276" s="396"/>
      <c r="DY276" s="396"/>
      <c r="DZ276" s="396"/>
      <c r="EA276" s="396"/>
      <c r="EB276" s="396"/>
      <c r="EC276" s="396"/>
      <c r="ED276" s="396"/>
      <c r="EE276" s="396"/>
      <c r="EF276" s="396"/>
      <c r="EG276" s="396"/>
      <c r="EH276" s="396"/>
      <c r="EI276" s="396"/>
      <c r="EJ276" s="396"/>
      <c r="EK276" s="396"/>
      <c r="EL276" s="396"/>
      <c r="EM276" s="396"/>
      <c r="EN276" s="396"/>
      <c r="EO276" s="396"/>
      <c r="EP276" s="396"/>
      <c r="EQ276" s="396"/>
      <c r="ER276" s="396"/>
      <c r="ES276" s="396"/>
      <c r="ET276" s="396"/>
      <c r="EU276" s="396"/>
      <c r="EV276" s="396"/>
      <c r="EW276" s="396"/>
      <c r="EX276" s="396"/>
      <c r="EY276" s="396"/>
      <c r="EZ276" s="396"/>
      <c r="FA276" s="396"/>
      <c r="FB276" s="396"/>
      <c r="FC276" s="396"/>
      <c r="FD276" s="396"/>
      <c r="FE276" s="396"/>
      <c r="FF276" s="396"/>
      <c r="FG276" s="396"/>
      <c r="FH276" s="396"/>
      <c r="FI276" s="396"/>
      <c r="FJ276" s="396"/>
      <c r="FK276" s="396"/>
      <c r="FL276" s="396"/>
      <c r="FM276" s="396"/>
      <c r="FN276" s="396"/>
      <c r="FO276" s="396"/>
      <c r="FP276" s="396"/>
      <c r="FQ276" s="396"/>
      <c r="FR276" s="396"/>
      <c r="FS276" s="396"/>
      <c r="FT276" s="396"/>
      <c r="FU276" s="396"/>
      <c r="FV276" s="396"/>
      <c r="FW276" s="396"/>
      <c r="FX276" s="396"/>
      <c r="FY276" s="396"/>
      <c r="FZ276" s="396"/>
      <c r="GA276" s="396"/>
      <c r="GB276" s="396"/>
      <c r="GC276" s="396"/>
      <c r="GD276" s="396"/>
      <c r="GE276" s="396"/>
      <c r="GF276" s="396"/>
      <c r="GG276" s="396"/>
      <c r="GH276" s="396"/>
      <c r="GI276" s="396"/>
      <c r="GJ276" s="396"/>
      <c r="GK276" s="396"/>
      <c r="GL276" s="396"/>
      <c r="GM276" s="396"/>
      <c r="GN276" s="396"/>
      <c r="GO276" s="396"/>
      <c r="GP276" s="396"/>
      <c r="GQ276" s="396"/>
      <c r="GR276" s="396"/>
      <c r="GS276" s="396"/>
      <c r="GT276" s="396"/>
      <c r="GU276" s="396"/>
      <c r="GV276" s="396"/>
      <c r="GW276" s="396"/>
      <c r="GX276" s="396"/>
      <c r="GY276" s="396"/>
      <c r="GZ276" s="396"/>
      <c r="HA276" s="396"/>
      <c r="HB276" s="396"/>
      <c r="HC276" s="396"/>
      <c r="HD276" s="396"/>
      <c r="HE276" s="396"/>
      <c r="HF276" s="396"/>
      <c r="HG276" s="396"/>
      <c r="HH276" s="396"/>
      <c r="HI276" s="396"/>
      <c r="HJ276" s="396"/>
      <c r="HK276" s="396"/>
      <c r="HL276" s="396"/>
      <c r="HM276" s="396"/>
      <c r="HN276" s="396"/>
      <c r="HO276" s="396"/>
      <c r="HP276" s="396"/>
      <c r="HQ276" s="396"/>
      <c r="HR276" s="396"/>
      <c r="HS276" s="396"/>
      <c r="HT276" s="396"/>
      <c r="HU276" s="396"/>
      <c r="HV276" s="396"/>
      <c r="HW276" s="396"/>
      <c r="HX276" s="396"/>
      <c r="HY276" s="396"/>
      <c r="HZ276" s="396"/>
      <c r="IA276" s="396"/>
      <c r="IB276" s="396"/>
      <c r="IC276" s="396"/>
      <c r="ID276" s="396"/>
      <c r="IE276" s="396"/>
      <c r="IF276" s="396"/>
      <c r="IG276" s="396"/>
      <c r="IH276" s="396"/>
      <c r="II276" s="396"/>
      <c r="IJ276" s="396"/>
      <c r="IK276" s="396"/>
      <c r="IL276" s="396"/>
      <c r="IM276" s="396"/>
      <c r="IN276" s="396"/>
      <c r="IO276" s="396"/>
      <c r="IP276" s="396"/>
      <c r="IQ276" s="396"/>
      <c r="IR276" s="396"/>
      <c r="IS276" s="396"/>
      <c r="IT276" s="396"/>
      <c r="IU276" s="396"/>
      <c r="IV276" s="396"/>
      <c r="IW276" s="396"/>
      <c r="IX276" s="396"/>
      <c r="IY276" s="396"/>
      <c r="IZ276" s="396"/>
      <c r="JA276" s="396"/>
      <c r="JB276" s="396"/>
      <c r="JC276" s="396"/>
      <c r="JD276" s="396"/>
      <c r="JE276" s="396"/>
      <c r="JF276" s="396"/>
      <c r="JG276" s="396"/>
      <c r="JH276" s="396"/>
      <c r="JI276" s="396"/>
      <c r="JJ276" s="396"/>
      <c r="JK276" s="396"/>
      <c r="JL276" s="396"/>
      <c r="JM276" s="396"/>
      <c r="JN276" s="396"/>
      <c r="JO276" s="396"/>
      <c r="JP276" s="396"/>
      <c r="JQ276" s="396"/>
      <c r="JR276" s="396"/>
      <c r="JS276" s="396"/>
      <c r="JT276" s="396"/>
      <c r="JU276" s="396"/>
      <c r="JV276" s="396"/>
      <c r="JW276" s="396"/>
      <c r="JX276" s="396"/>
      <c r="JY276" s="396"/>
      <c r="JZ276" s="396"/>
      <c r="KA276" s="396"/>
      <c r="KB276" s="396"/>
      <c r="KC276" s="396"/>
      <c r="KD276" s="396"/>
      <c r="KE276" s="396"/>
      <c r="KF276" s="396"/>
      <c r="KG276" s="396"/>
      <c r="KH276" s="396"/>
      <c r="KI276" s="396"/>
      <c r="KJ276" s="396"/>
      <c r="KK276" s="396"/>
      <c r="KL276" s="396"/>
      <c r="KM276" s="396"/>
      <c r="KN276" s="396"/>
      <c r="KO276" s="396"/>
      <c r="KP276" s="396"/>
      <c r="KQ276" s="396"/>
      <c r="KR276" s="396"/>
      <c r="KS276" s="396"/>
      <c r="KT276" s="396"/>
      <c r="KU276" s="396"/>
      <c r="KV276" s="396"/>
      <c r="KW276" s="396"/>
      <c r="KX276" s="396"/>
      <c r="KY276" s="396"/>
      <c r="KZ276" s="396"/>
      <c r="LA276" s="396"/>
      <c r="LB276" s="396"/>
      <c r="LC276" s="396"/>
      <c r="LD276" s="396"/>
      <c r="LE276" s="396"/>
      <c r="LF276" s="396"/>
      <c r="LG276" s="396"/>
      <c r="LH276" s="396"/>
      <c r="LI276" s="396"/>
      <c r="LJ276" s="396"/>
      <c r="LK276" s="396"/>
      <c r="LL276" s="396"/>
      <c r="LM276" s="396"/>
      <c r="LN276" s="396"/>
      <c r="LO276" s="396"/>
      <c r="LP276" s="396"/>
      <c r="LQ276" s="396"/>
      <c r="LR276" s="396"/>
      <c r="LS276" s="396"/>
      <c r="LT276" s="396"/>
      <c r="LU276" s="396"/>
      <c r="LV276" s="396"/>
      <c r="LW276" s="396"/>
      <c r="LX276" s="396"/>
      <c r="LY276" s="396"/>
      <c r="LZ276" s="396"/>
      <c r="MA276" s="396"/>
      <c r="MB276" s="396"/>
      <c r="MC276" s="396"/>
      <c r="MD276" s="396"/>
      <c r="ME276" s="396"/>
      <c r="MF276" s="396"/>
      <c r="MG276" s="396"/>
      <c r="MH276" s="396"/>
      <c r="MI276" s="396"/>
      <c r="MJ276" s="396"/>
      <c r="MK276" s="396"/>
      <c r="ML276" s="396"/>
      <c r="MM276" s="396"/>
      <c r="MN276" s="396"/>
      <c r="MO276" s="396"/>
      <c r="MP276" s="396"/>
      <c r="MQ276" s="396"/>
      <c r="MR276" s="396"/>
      <c r="MS276" s="396"/>
      <c r="MT276" s="396"/>
      <c r="MU276" s="396"/>
      <c r="MV276" s="396"/>
      <c r="MW276" s="396"/>
      <c r="MX276" s="396"/>
      <c r="MY276" s="396"/>
      <c r="MZ276" s="396"/>
      <c r="NA276" s="396"/>
      <c r="NB276" s="396"/>
      <c r="NC276" s="396"/>
      <c r="ND276" s="396"/>
      <c r="NE276" s="396"/>
      <c r="NF276" s="396"/>
      <c r="NG276" s="396"/>
      <c r="NH276" s="396"/>
      <c r="NI276" s="396"/>
      <c r="NJ276" s="396"/>
      <c r="NK276" s="396"/>
      <c r="NL276" s="396"/>
      <c r="NM276" s="396"/>
      <c r="NN276" s="396"/>
      <c r="NO276" s="396"/>
      <c r="NP276" s="396"/>
      <c r="NQ276" s="396"/>
      <c r="NR276" s="396"/>
      <c r="NS276" s="396"/>
      <c r="NT276" s="396"/>
      <c r="NU276" s="396"/>
      <c r="NV276" s="396"/>
      <c r="NW276" s="396"/>
      <c r="NX276" s="396"/>
      <c r="NY276" s="396"/>
      <c r="NZ276" s="396"/>
      <c r="OA276" s="396"/>
      <c r="OB276" s="396"/>
      <c r="OC276" s="396"/>
      <c r="OD276" s="396"/>
      <c r="OE276" s="396"/>
      <c r="OF276" s="396"/>
      <c r="OG276" s="396"/>
      <c r="OH276" s="396"/>
      <c r="OI276" s="396"/>
      <c r="OJ276" s="396"/>
      <c r="OK276" s="396"/>
      <c r="OL276" s="396"/>
      <c r="OM276" s="396"/>
      <c r="ON276" s="396"/>
      <c r="OO276" s="396"/>
      <c r="OP276" s="396"/>
      <c r="OQ276" s="396"/>
      <c r="OR276" s="396"/>
      <c r="OS276" s="396"/>
      <c r="OT276" s="396"/>
      <c r="OU276" s="396"/>
      <c r="OV276" s="396"/>
      <c r="OW276" s="396"/>
      <c r="OX276" s="396"/>
      <c r="OY276" s="396"/>
      <c r="OZ276" s="396"/>
      <c r="PA276" s="396"/>
      <c r="PB276" s="396"/>
      <c r="PC276" s="396"/>
      <c r="PD276" s="396"/>
      <c r="PE276" s="396"/>
      <c r="PF276" s="396"/>
      <c r="PG276" s="396"/>
      <c r="PH276" s="396"/>
      <c r="PI276" s="396"/>
      <c r="PJ276" s="396"/>
      <c r="PK276" s="396"/>
      <c r="PL276" s="396"/>
      <c r="PM276" s="396"/>
      <c r="PN276" s="396"/>
      <c r="PO276" s="396"/>
      <c r="PP276" s="396"/>
      <c r="PQ276" s="396"/>
      <c r="PR276" s="396"/>
      <c r="PS276" s="396"/>
      <c r="PT276" s="396"/>
      <c r="PU276" s="396"/>
      <c r="PV276" s="396"/>
      <c r="PW276" s="396"/>
      <c r="PX276" s="396"/>
      <c r="PY276" s="396"/>
      <c r="PZ276" s="396"/>
      <c r="QA276" s="396"/>
      <c r="QB276" s="396"/>
      <c r="QC276" s="396"/>
      <c r="QD276" s="396"/>
      <c r="QE276" s="396"/>
      <c r="QF276" s="396"/>
      <c r="QG276" s="396"/>
      <c r="QH276" s="396"/>
      <c r="QI276" s="396"/>
      <c r="QJ276" s="396"/>
      <c r="QK276" s="396"/>
      <c r="QL276" s="396"/>
      <c r="QM276" s="396"/>
      <c r="QN276" s="396"/>
      <c r="QO276" s="396"/>
      <c r="QP276" s="396"/>
      <c r="QQ276" s="396"/>
      <c r="QR276" s="396"/>
      <c r="QS276" s="396"/>
      <c r="QT276" s="396"/>
    </row>
    <row r="277" spans="1:462" s="16" customFormat="1" ht="14.25">
      <c r="A277" s="161">
        <v>12</v>
      </c>
      <c r="B277" s="153" t="s">
        <v>283</v>
      </c>
      <c r="C277" s="129" t="s">
        <v>26</v>
      </c>
      <c r="D277" s="129" t="s">
        <v>265</v>
      </c>
      <c r="E277" s="129"/>
      <c r="F277" s="155"/>
    </row>
    <row r="278" spans="1:462">
      <c r="A278" s="135" t="s">
        <v>1448</v>
      </c>
      <c r="B278" s="136"/>
      <c r="C278" s="137"/>
      <c r="D278" s="137"/>
      <c r="E278" s="138"/>
      <c r="F278" s="139"/>
    </row>
    <row r="279" spans="1:462" s="16" customFormat="1">
      <c r="A279" s="376">
        <v>1</v>
      </c>
      <c r="B279" s="383" t="s">
        <v>7</v>
      </c>
      <c r="C279" s="384"/>
      <c r="D279" s="384" t="s">
        <v>1957</v>
      </c>
      <c r="E279" s="384"/>
      <c r="F279" s="385"/>
      <c r="G279" s="396"/>
      <c r="H279" s="396"/>
      <c r="I279" s="396"/>
      <c r="J279" s="396"/>
      <c r="K279" s="396"/>
      <c r="L279" s="396"/>
      <c r="M279" s="396"/>
      <c r="N279" s="396"/>
      <c r="O279" s="396"/>
      <c r="P279" s="396"/>
      <c r="Q279" s="396"/>
      <c r="R279" s="396"/>
      <c r="S279" s="396"/>
      <c r="T279" s="396"/>
      <c r="U279" s="396"/>
      <c r="V279" s="396"/>
      <c r="W279" s="396"/>
      <c r="X279" s="396"/>
      <c r="Y279" s="396"/>
      <c r="Z279" s="396"/>
      <c r="AA279" s="396"/>
      <c r="AB279" s="396"/>
      <c r="AC279" s="396"/>
      <c r="AD279" s="396"/>
      <c r="AE279" s="396"/>
      <c r="AF279" s="396"/>
      <c r="AG279" s="396"/>
      <c r="AH279" s="396"/>
      <c r="AI279" s="396"/>
      <c r="AJ279" s="396"/>
      <c r="AK279" s="396"/>
      <c r="AL279" s="396"/>
      <c r="AM279" s="396"/>
      <c r="AN279" s="396"/>
      <c r="AO279" s="396"/>
      <c r="AP279" s="396"/>
      <c r="AQ279" s="396"/>
      <c r="AR279" s="396"/>
      <c r="AS279" s="396"/>
      <c r="AT279" s="396"/>
      <c r="AU279" s="396"/>
      <c r="AV279" s="396"/>
      <c r="AW279" s="396"/>
      <c r="AX279" s="396"/>
      <c r="AY279" s="396"/>
      <c r="AZ279" s="396"/>
      <c r="BA279" s="396"/>
      <c r="BB279" s="396"/>
      <c r="BC279" s="396"/>
      <c r="BD279" s="396"/>
      <c r="BE279" s="396"/>
      <c r="BF279" s="396"/>
      <c r="BG279" s="396"/>
      <c r="BH279" s="396"/>
      <c r="BI279" s="396"/>
      <c r="BJ279" s="396"/>
      <c r="BK279" s="396"/>
      <c r="BL279" s="396"/>
      <c r="BM279" s="396"/>
      <c r="BN279" s="396"/>
      <c r="BO279" s="396"/>
      <c r="BP279" s="396"/>
      <c r="BQ279" s="396"/>
      <c r="BR279" s="396"/>
      <c r="BS279" s="396"/>
      <c r="BT279" s="396"/>
      <c r="BU279" s="396"/>
      <c r="BV279" s="396"/>
      <c r="BW279" s="396"/>
      <c r="BX279" s="396"/>
      <c r="BY279" s="396"/>
      <c r="BZ279" s="396"/>
      <c r="CA279" s="396"/>
      <c r="CB279" s="396"/>
      <c r="CC279" s="396"/>
      <c r="CD279" s="396"/>
      <c r="CE279" s="396"/>
      <c r="CF279" s="396"/>
      <c r="CG279" s="396"/>
      <c r="CH279" s="396"/>
      <c r="CI279" s="396"/>
      <c r="CJ279" s="396"/>
      <c r="CK279" s="396"/>
      <c r="CL279" s="396"/>
      <c r="CM279" s="396"/>
      <c r="CN279" s="396"/>
      <c r="CO279" s="396"/>
      <c r="CP279" s="396"/>
      <c r="CQ279" s="396"/>
      <c r="CR279" s="396"/>
      <c r="CS279" s="396"/>
      <c r="CT279" s="396"/>
      <c r="CU279" s="396"/>
      <c r="CV279" s="396"/>
      <c r="CW279" s="396"/>
      <c r="CX279" s="396"/>
      <c r="CY279" s="396"/>
      <c r="CZ279" s="396"/>
      <c r="DA279" s="396"/>
      <c r="DB279" s="396"/>
      <c r="DC279" s="396"/>
      <c r="DD279" s="396"/>
      <c r="DE279" s="396"/>
      <c r="DF279" s="396"/>
      <c r="DG279" s="396"/>
      <c r="DH279" s="396"/>
      <c r="DI279" s="396"/>
      <c r="DJ279" s="396"/>
      <c r="DK279" s="396"/>
      <c r="DL279" s="396"/>
      <c r="DM279" s="396"/>
      <c r="DN279" s="396"/>
      <c r="DO279" s="396"/>
      <c r="DP279" s="396"/>
      <c r="DQ279" s="396"/>
      <c r="DR279" s="396"/>
      <c r="DS279" s="396"/>
      <c r="DT279" s="396"/>
      <c r="DU279" s="396"/>
      <c r="DV279" s="396"/>
      <c r="DW279" s="396"/>
      <c r="DX279" s="396"/>
      <c r="DY279" s="396"/>
      <c r="DZ279" s="396"/>
      <c r="EA279" s="396"/>
      <c r="EB279" s="396"/>
      <c r="EC279" s="396"/>
      <c r="ED279" s="396"/>
      <c r="EE279" s="396"/>
      <c r="EF279" s="396"/>
      <c r="EG279" s="396"/>
      <c r="EH279" s="396"/>
      <c r="EI279" s="396"/>
      <c r="EJ279" s="396"/>
      <c r="EK279" s="396"/>
      <c r="EL279" s="396"/>
      <c r="EM279" s="396"/>
      <c r="EN279" s="396"/>
      <c r="EO279" s="396"/>
      <c r="EP279" s="396"/>
      <c r="EQ279" s="396"/>
      <c r="ER279" s="396"/>
      <c r="ES279" s="396"/>
      <c r="ET279" s="396"/>
      <c r="EU279" s="396"/>
      <c r="EV279" s="396"/>
      <c r="EW279" s="396"/>
      <c r="EX279" s="396"/>
      <c r="EY279" s="396"/>
      <c r="EZ279" s="396"/>
      <c r="FA279" s="396"/>
      <c r="FB279" s="396"/>
      <c r="FC279" s="396"/>
      <c r="FD279" s="396"/>
      <c r="FE279" s="396"/>
      <c r="FF279" s="396"/>
      <c r="FG279" s="396"/>
      <c r="FH279" s="396"/>
      <c r="FI279" s="396"/>
      <c r="FJ279" s="396"/>
      <c r="FK279" s="396"/>
      <c r="FL279" s="396"/>
      <c r="FM279" s="396"/>
      <c r="FN279" s="396"/>
      <c r="FO279" s="396"/>
      <c r="FP279" s="396"/>
      <c r="FQ279" s="396"/>
      <c r="FR279" s="396"/>
      <c r="FS279" s="396"/>
      <c r="FT279" s="396"/>
      <c r="FU279" s="396"/>
      <c r="FV279" s="396"/>
      <c r="FW279" s="396"/>
      <c r="FX279" s="396"/>
      <c r="FY279" s="396"/>
      <c r="FZ279" s="396"/>
      <c r="GA279" s="396"/>
      <c r="GB279" s="396"/>
      <c r="GC279" s="396"/>
      <c r="GD279" s="396"/>
      <c r="GE279" s="396"/>
      <c r="GF279" s="396"/>
      <c r="GG279" s="396"/>
      <c r="GH279" s="396"/>
      <c r="GI279" s="396"/>
      <c r="GJ279" s="396"/>
      <c r="GK279" s="396"/>
      <c r="GL279" s="396"/>
      <c r="GM279" s="396"/>
      <c r="GN279" s="396"/>
      <c r="GO279" s="396"/>
      <c r="GP279" s="396"/>
      <c r="GQ279" s="396"/>
      <c r="GR279" s="396"/>
      <c r="GS279" s="396"/>
      <c r="GT279" s="396"/>
      <c r="GU279" s="396"/>
      <c r="GV279" s="396"/>
      <c r="GW279" s="396"/>
      <c r="GX279" s="396"/>
      <c r="GY279" s="396"/>
      <c r="GZ279" s="396"/>
      <c r="HA279" s="396"/>
      <c r="HB279" s="396"/>
      <c r="HC279" s="396"/>
      <c r="HD279" s="396"/>
      <c r="HE279" s="396"/>
      <c r="HF279" s="396"/>
      <c r="HG279" s="396"/>
      <c r="HH279" s="396"/>
      <c r="HI279" s="396"/>
      <c r="HJ279" s="396"/>
      <c r="HK279" s="396"/>
      <c r="HL279" s="396"/>
      <c r="HM279" s="396"/>
      <c r="HN279" s="396"/>
      <c r="HO279" s="396"/>
      <c r="HP279" s="396"/>
      <c r="HQ279" s="396"/>
      <c r="HR279" s="396"/>
      <c r="HS279" s="396"/>
      <c r="HT279" s="396"/>
      <c r="HU279" s="396"/>
      <c r="HV279" s="396"/>
      <c r="HW279" s="396"/>
      <c r="HX279" s="396"/>
      <c r="HY279" s="396"/>
      <c r="HZ279" s="396"/>
      <c r="IA279" s="396"/>
      <c r="IB279" s="396"/>
      <c r="IC279" s="396"/>
      <c r="ID279" s="396"/>
      <c r="IE279" s="396"/>
      <c r="IF279" s="396"/>
      <c r="IG279" s="396"/>
      <c r="IH279" s="396"/>
      <c r="II279" s="396"/>
      <c r="IJ279" s="396"/>
      <c r="IK279" s="396"/>
      <c r="IL279" s="396"/>
      <c r="IM279" s="396"/>
      <c r="IN279" s="396"/>
      <c r="IO279" s="396"/>
      <c r="IP279" s="396"/>
      <c r="IQ279" s="396"/>
      <c r="IR279" s="396"/>
      <c r="IS279" s="396"/>
      <c r="IT279" s="396"/>
      <c r="IU279" s="396"/>
      <c r="IV279" s="396"/>
      <c r="IW279" s="396"/>
      <c r="IX279" s="396"/>
      <c r="IY279" s="396"/>
      <c r="IZ279" s="396"/>
      <c r="JA279" s="396"/>
      <c r="JB279" s="396"/>
      <c r="JC279" s="396"/>
      <c r="JD279" s="396"/>
      <c r="JE279" s="396"/>
      <c r="JF279" s="396"/>
      <c r="JG279" s="396"/>
      <c r="JH279" s="396"/>
      <c r="JI279" s="396"/>
      <c r="JJ279" s="396"/>
      <c r="JK279" s="396"/>
      <c r="JL279" s="396"/>
      <c r="JM279" s="396"/>
      <c r="JN279" s="396"/>
      <c r="JO279" s="396"/>
      <c r="JP279" s="396"/>
      <c r="JQ279" s="396"/>
      <c r="JR279" s="396"/>
      <c r="JS279" s="396"/>
      <c r="JT279" s="396"/>
      <c r="JU279" s="396"/>
      <c r="JV279" s="396"/>
      <c r="JW279" s="396"/>
      <c r="JX279" s="396"/>
      <c r="JY279" s="396"/>
      <c r="JZ279" s="396"/>
      <c r="KA279" s="396"/>
      <c r="KB279" s="396"/>
      <c r="KC279" s="396"/>
      <c r="KD279" s="396"/>
      <c r="KE279" s="396"/>
      <c r="KF279" s="396"/>
      <c r="KG279" s="396"/>
      <c r="KH279" s="396"/>
      <c r="KI279" s="396"/>
      <c r="KJ279" s="396"/>
      <c r="KK279" s="396"/>
      <c r="KL279" s="396"/>
      <c r="KM279" s="396"/>
      <c r="KN279" s="396"/>
      <c r="KO279" s="396"/>
      <c r="KP279" s="396"/>
      <c r="KQ279" s="396"/>
      <c r="KR279" s="396"/>
      <c r="KS279" s="396"/>
      <c r="KT279" s="396"/>
      <c r="KU279" s="396"/>
      <c r="KV279" s="396"/>
      <c r="KW279" s="396"/>
      <c r="KX279" s="396"/>
      <c r="KY279" s="396"/>
      <c r="KZ279" s="396"/>
      <c r="LA279" s="396"/>
      <c r="LB279" s="396"/>
      <c r="LC279" s="396"/>
      <c r="LD279" s="396"/>
      <c r="LE279" s="396"/>
      <c r="LF279" s="396"/>
      <c r="LG279" s="396"/>
      <c r="LH279" s="396"/>
      <c r="LI279" s="396"/>
      <c r="LJ279" s="396"/>
      <c r="LK279" s="396"/>
      <c r="LL279" s="396"/>
      <c r="LM279" s="396"/>
      <c r="LN279" s="396"/>
      <c r="LO279" s="396"/>
      <c r="LP279" s="396"/>
      <c r="LQ279" s="396"/>
      <c r="LR279" s="396"/>
      <c r="LS279" s="396"/>
      <c r="LT279" s="396"/>
      <c r="LU279" s="396"/>
      <c r="LV279" s="396"/>
      <c r="LW279" s="396"/>
      <c r="LX279" s="396"/>
      <c r="LY279" s="396"/>
      <c r="LZ279" s="396"/>
      <c r="MA279" s="396"/>
      <c r="MB279" s="396"/>
      <c r="MC279" s="396"/>
      <c r="MD279" s="396"/>
      <c r="ME279" s="396"/>
      <c r="MF279" s="396"/>
      <c r="MG279" s="396"/>
      <c r="MH279" s="396"/>
      <c r="MI279" s="396"/>
      <c r="MJ279" s="396"/>
      <c r="MK279" s="396"/>
      <c r="ML279" s="396"/>
      <c r="MM279" s="396"/>
      <c r="MN279" s="396"/>
      <c r="MO279" s="396"/>
      <c r="MP279" s="396"/>
      <c r="MQ279" s="396"/>
      <c r="MR279" s="396"/>
      <c r="MS279" s="396"/>
      <c r="MT279" s="396"/>
      <c r="MU279" s="396"/>
      <c r="MV279" s="396"/>
      <c r="MW279" s="396"/>
      <c r="MX279" s="396"/>
      <c r="MY279" s="396"/>
      <c r="MZ279" s="396"/>
      <c r="NA279" s="396"/>
      <c r="NB279" s="396"/>
      <c r="NC279" s="396"/>
      <c r="ND279" s="396"/>
      <c r="NE279" s="396"/>
      <c r="NF279" s="396"/>
      <c r="NG279" s="396"/>
      <c r="NH279" s="396"/>
      <c r="NI279" s="396"/>
      <c r="NJ279" s="396"/>
      <c r="NK279" s="396"/>
      <c r="NL279" s="396"/>
      <c r="NM279" s="396"/>
      <c r="NN279" s="396"/>
      <c r="NO279" s="396"/>
      <c r="NP279" s="396"/>
      <c r="NQ279" s="396"/>
      <c r="NR279" s="396"/>
      <c r="NS279" s="396"/>
      <c r="NT279" s="396"/>
      <c r="NU279" s="396"/>
      <c r="NV279" s="396"/>
      <c r="NW279" s="396"/>
      <c r="NX279" s="396"/>
      <c r="NY279" s="396"/>
      <c r="NZ279" s="396"/>
      <c r="OA279" s="396"/>
      <c r="OB279" s="396"/>
      <c r="OC279" s="396"/>
      <c r="OD279" s="396"/>
      <c r="OE279" s="396"/>
      <c r="OF279" s="396"/>
      <c r="OG279" s="396"/>
      <c r="OH279" s="396"/>
      <c r="OI279" s="396"/>
      <c r="OJ279" s="396"/>
      <c r="OK279" s="396"/>
      <c r="OL279" s="396"/>
      <c r="OM279" s="396"/>
      <c r="ON279" s="396"/>
      <c r="OO279" s="396"/>
      <c r="OP279" s="396"/>
      <c r="OQ279" s="396"/>
      <c r="OR279" s="396"/>
      <c r="OS279" s="396"/>
      <c r="OT279" s="396"/>
      <c r="OU279" s="396"/>
      <c r="OV279" s="396"/>
      <c r="OW279" s="396"/>
      <c r="OX279" s="396"/>
      <c r="OY279" s="396"/>
      <c r="OZ279" s="396"/>
      <c r="PA279" s="396"/>
      <c r="PB279" s="396"/>
      <c r="PC279" s="396"/>
      <c r="PD279" s="396"/>
      <c r="PE279" s="396"/>
      <c r="PF279" s="396"/>
      <c r="PG279" s="396"/>
      <c r="PH279" s="396"/>
      <c r="PI279" s="396"/>
      <c r="PJ279" s="396"/>
      <c r="PK279" s="396"/>
      <c r="PL279" s="396"/>
      <c r="PM279" s="396"/>
      <c r="PN279" s="396"/>
      <c r="PO279" s="396"/>
      <c r="PP279" s="396"/>
      <c r="PQ279" s="396"/>
      <c r="PR279" s="396"/>
      <c r="PS279" s="396"/>
      <c r="PT279" s="396"/>
      <c r="PU279" s="396"/>
      <c r="PV279" s="396"/>
      <c r="PW279" s="396"/>
      <c r="PX279" s="396"/>
      <c r="PY279" s="396"/>
      <c r="PZ279" s="396"/>
      <c r="QA279" s="396"/>
      <c r="QB279" s="396"/>
      <c r="QC279" s="396"/>
      <c r="QD279" s="396"/>
      <c r="QE279" s="396"/>
      <c r="QF279" s="396"/>
      <c r="QG279" s="396"/>
      <c r="QH279" s="396"/>
      <c r="QI279" s="396"/>
      <c r="QJ279" s="396"/>
      <c r="QK279" s="396"/>
      <c r="QL279" s="396"/>
      <c r="QM279" s="396"/>
      <c r="QN279" s="396"/>
      <c r="QO279" s="396"/>
      <c r="QP279" s="396"/>
      <c r="QQ279" s="396"/>
      <c r="QR279" s="396"/>
      <c r="QS279" s="396"/>
      <c r="QT279" s="396"/>
    </row>
    <row r="280" spans="1:462" s="16" customFormat="1">
      <c r="A280" s="154">
        <v>2</v>
      </c>
      <c r="B280" s="140" t="s">
        <v>20</v>
      </c>
      <c r="C280" s="129"/>
      <c r="D280" s="129" t="s">
        <v>1901</v>
      </c>
      <c r="E280" s="129"/>
      <c r="F280" s="155"/>
      <c r="G280" s="396"/>
      <c r="H280" s="396"/>
      <c r="I280" s="396"/>
      <c r="J280" s="396"/>
      <c r="K280" s="396"/>
      <c r="L280" s="396"/>
      <c r="M280" s="396"/>
      <c r="N280" s="396"/>
      <c r="O280" s="396"/>
      <c r="P280" s="396"/>
      <c r="Q280" s="396"/>
      <c r="R280" s="396"/>
      <c r="S280" s="396"/>
      <c r="T280" s="396"/>
      <c r="U280" s="396"/>
      <c r="V280" s="396"/>
      <c r="W280" s="396"/>
      <c r="X280" s="396"/>
      <c r="Y280" s="396"/>
      <c r="Z280" s="396"/>
      <c r="AA280" s="396"/>
      <c r="AB280" s="396"/>
      <c r="AC280" s="396"/>
      <c r="AD280" s="396"/>
      <c r="AE280" s="396"/>
      <c r="AF280" s="396"/>
      <c r="AG280" s="396"/>
      <c r="AH280" s="396"/>
      <c r="AI280" s="396"/>
      <c r="AJ280" s="396"/>
      <c r="AK280" s="396"/>
      <c r="AL280" s="396"/>
      <c r="AM280" s="396"/>
      <c r="AN280" s="396"/>
      <c r="AO280" s="396"/>
      <c r="AP280" s="396"/>
      <c r="AQ280" s="396"/>
      <c r="AR280" s="396"/>
      <c r="AS280" s="396"/>
      <c r="AT280" s="396"/>
      <c r="AU280" s="396"/>
      <c r="AV280" s="396"/>
      <c r="AW280" s="396"/>
      <c r="AX280" s="396"/>
      <c r="AY280" s="396"/>
      <c r="AZ280" s="396"/>
      <c r="BA280" s="396"/>
      <c r="BB280" s="396"/>
      <c r="BC280" s="396"/>
      <c r="BD280" s="396"/>
      <c r="BE280" s="396"/>
      <c r="BF280" s="396"/>
      <c r="BG280" s="396"/>
      <c r="BH280" s="396"/>
      <c r="BI280" s="396"/>
      <c r="BJ280" s="396"/>
      <c r="BK280" s="396"/>
      <c r="BL280" s="396"/>
      <c r="BM280" s="396"/>
      <c r="BN280" s="396"/>
      <c r="BO280" s="396"/>
      <c r="BP280" s="396"/>
      <c r="BQ280" s="396"/>
      <c r="BR280" s="396"/>
      <c r="BS280" s="396"/>
      <c r="BT280" s="396"/>
      <c r="BU280" s="396"/>
      <c r="BV280" s="396"/>
      <c r="BW280" s="396"/>
      <c r="BX280" s="396"/>
      <c r="BY280" s="396"/>
      <c r="BZ280" s="396"/>
      <c r="CA280" s="396"/>
      <c r="CB280" s="396"/>
      <c r="CC280" s="396"/>
      <c r="CD280" s="396"/>
      <c r="CE280" s="396"/>
      <c r="CF280" s="396"/>
      <c r="CG280" s="396"/>
      <c r="CH280" s="396"/>
      <c r="CI280" s="396"/>
      <c r="CJ280" s="396"/>
      <c r="CK280" s="396"/>
      <c r="CL280" s="396"/>
      <c r="CM280" s="396"/>
      <c r="CN280" s="396"/>
      <c r="CO280" s="396"/>
      <c r="CP280" s="396"/>
      <c r="CQ280" s="396"/>
      <c r="CR280" s="396"/>
      <c r="CS280" s="396"/>
      <c r="CT280" s="396"/>
      <c r="CU280" s="396"/>
      <c r="CV280" s="396"/>
      <c r="CW280" s="396"/>
      <c r="CX280" s="396"/>
      <c r="CY280" s="396"/>
      <c r="CZ280" s="396"/>
      <c r="DA280" s="396"/>
      <c r="DB280" s="396"/>
      <c r="DC280" s="396"/>
      <c r="DD280" s="396"/>
      <c r="DE280" s="396"/>
      <c r="DF280" s="396"/>
      <c r="DG280" s="396"/>
      <c r="DH280" s="396"/>
      <c r="DI280" s="396"/>
      <c r="DJ280" s="396"/>
      <c r="DK280" s="396"/>
      <c r="DL280" s="396"/>
      <c r="DM280" s="396"/>
      <c r="DN280" s="396"/>
      <c r="DO280" s="396"/>
      <c r="DP280" s="396"/>
      <c r="DQ280" s="396"/>
      <c r="DR280" s="396"/>
      <c r="DS280" s="396"/>
      <c r="DT280" s="396"/>
      <c r="DU280" s="396"/>
      <c r="DV280" s="396"/>
      <c r="DW280" s="396"/>
      <c r="DX280" s="396"/>
      <c r="DY280" s="396"/>
      <c r="DZ280" s="396"/>
      <c r="EA280" s="396"/>
      <c r="EB280" s="396"/>
      <c r="EC280" s="396"/>
      <c r="ED280" s="396"/>
      <c r="EE280" s="396"/>
      <c r="EF280" s="396"/>
      <c r="EG280" s="396"/>
      <c r="EH280" s="396"/>
      <c r="EI280" s="396"/>
      <c r="EJ280" s="396"/>
      <c r="EK280" s="396"/>
      <c r="EL280" s="396"/>
      <c r="EM280" s="396"/>
      <c r="EN280" s="396"/>
      <c r="EO280" s="396"/>
      <c r="EP280" s="396"/>
      <c r="EQ280" s="396"/>
      <c r="ER280" s="396"/>
      <c r="ES280" s="396"/>
      <c r="ET280" s="396"/>
      <c r="EU280" s="396"/>
      <c r="EV280" s="396"/>
      <c r="EW280" s="396"/>
      <c r="EX280" s="396"/>
      <c r="EY280" s="396"/>
      <c r="EZ280" s="396"/>
      <c r="FA280" s="396"/>
      <c r="FB280" s="396"/>
      <c r="FC280" s="396"/>
      <c r="FD280" s="396"/>
      <c r="FE280" s="396"/>
      <c r="FF280" s="396"/>
      <c r="FG280" s="396"/>
      <c r="FH280" s="396"/>
      <c r="FI280" s="396"/>
      <c r="FJ280" s="396"/>
      <c r="FK280" s="396"/>
      <c r="FL280" s="396"/>
      <c r="FM280" s="396"/>
      <c r="FN280" s="396"/>
      <c r="FO280" s="396"/>
      <c r="FP280" s="396"/>
      <c r="FQ280" s="396"/>
      <c r="FR280" s="396"/>
      <c r="FS280" s="396"/>
      <c r="FT280" s="396"/>
      <c r="FU280" s="396"/>
      <c r="FV280" s="396"/>
      <c r="FW280" s="396"/>
      <c r="FX280" s="396"/>
      <c r="FY280" s="396"/>
      <c r="FZ280" s="396"/>
      <c r="GA280" s="396"/>
      <c r="GB280" s="396"/>
      <c r="GC280" s="396"/>
      <c r="GD280" s="396"/>
      <c r="GE280" s="396"/>
      <c r="GF280" s="396"/>
      <c r="GG280" s="396"/>
      <c r="GH280" s="396"/>
      <c r="GI280" s="396"/>
      <c r="GJ280" s="396"/>
      <c r="GK280" s="396"/>
      <c r="GL280" s="396"/>
      <c r="GM280" s="396"/>
      <c r="GN280" s="396"/>
      <c r="GO280" s="396"/>
      <c r="GP280" s="396"/>
      <c r="GQ280" s="396"/>
      <c r="GR280" s="396"/>
      <c r="GS280" s="396"/>
      <c r="GT280" s="396"/>
      <c r="GU280" s="396"/>
      <c r="GV280" s="396"/>
      <c r="GW280" s="396"/>
      <c r="GX280" s="396"/>
      <c r="GY280" s="396"/>
      <c r="GZ280" s="396"/>
      <c r="HA280" s="396"/>
      <c r="HB280" s="396"/>
      <c r="HC280" s="396"/>
      <c r="HD280" s="396"/>
      <c r="HE280" s="396"/>
      <c r="HF280" s="396"/>
      <c r="HG280" s="396"/>
      <c r="HH280" s="396"/>
      <c r="HI280" s="396"/>
      <c r="HJ280" s="396"/>
      <c r="HK280" s="396"/>
      <c r="HL280" s="396"/>
      <c r="HM280" s="396"/>
      <c r="HN280" s="396"/>
      <c r="HO280" s="396"/>
      <c r="HP280" s="396"/>
      <c r="HQ280" s="396"/>
      <c r="HR280" s="396"/>
      <c r="HS280" s="396"/>
      <c r="HT280" s="396"/>
      <c r="HU280" s="396"/>
      <c r="HV280" s="396"/>
      <c r="HW280" s="396"/>
      <c r="HX280" s="396"/>
      <c r="HY280" s="396"/>
      <c r="HZ280" s="396"/>
      <c r="IA280" s="396"/>
      <c r="IB280" s="396"/>
      <c r="IC280" s="396"/>
      <c r="ID280" s="396"/>
      <c r="IE280" s="396"/>
      <c r="IF280" s="396"/>
      <c r="IG280" s="396"/>
      <c r="IH280" s="396"/>
      <c r="II280" s="396"/>
      <c r="IJ280" s="396"/>
      <c r="IK280" s="396"/>
      <c r="IL280" s="396"/>
      <c r="IM280" s="396"/>
      <c r="IN280" s="396"/>
      <c r="IO280" s="396"/>
      <c r="IP280" s="396"/>
      <c r="IQ280" s="396"/>
      <c r="IR280" s="396"/>
      <c r="IS280" s="396"/>
      <c r="IT280" s="396"/>
      <c r="IU280" s="396"/>
      <c r="IV280" s="396"/>
      <c r="IW280" s="396"/>
      <c r="IX280" s="396"/>
      <c r="IY280" s="396"/>
      <c r="IZ280" s="396"/>
      <c r="JA280" s="396"/>
      <c r="JB280" s="396"/>
      <c r="JC280" s="396"/>
      <c r="JD280" s="396"/>
      <c r="JE280" s="396"/>
      <c r="JF280" s="396"/>
      <c r="JG280" s="396"/>
      <c r="JH280" s="396"/>
      <c r="JI280" s="396"/>
      <c r="JJ280" s="396"/>
      <c r="JK280" s="396"/>
      <c r="JL280" s="396"/>
      <c r="JM280" s="396"/>
      <c r="JN280" s="396"/>
      <c r="JO280" s="396"/>
      <c r="JP280" s="396"/>
      <c r="JQ280" s="396"/>
      <c r="JR280" s="396"/>
      <c r="JS280" s="396"/>
      <c r="JT280" s="396"/>
      <c r="JU280" s="396"/>
      <c r="JV280" s="396"/>
      <c r="JW280" s="396"/>
      <c r="JX280" s="396"/>
      <c r="JY280" s="396"/>
      <c r="JZ280" s="396"/>
      <c r="KA280" s="396"/>
      <c r="KB280" s="396"/>
      <c r="KC280" s="396"/>
      <c r="KD280" s="396"/>
      <c r="KE280" s="396"/>
      <c r="KF280" s="396"/>
      <c r="KG280" s="396"/>
      <c r="KH280" s="396"/>
      <c r="KI280" s="396"/>
      <c r="KJ280" s="396"/>
      <c r="KK280" s="396"/>
      <c r="KL280" s="396"/>
      <c r="KM280" s="396"/>
      <c r="KN280" s="396"/>
      <c r="KO280" s="396"/>
      <c r="KP280" s="396"/>
      <c r="KQ280" s="396"/>
      <c r="KR280" s="396"/>
      <c r="KS280" s="396"/>
      <c r="KT280" s="396"/>
      <c r="KU280" s="396"/>
      <c r="KV280" s="396"/>
      <c r="KW280" s="396"/>
      <c r="KX280" s="396"/>
      <c r="KY280" s="396"/>
      <c r="KZ280" s="396"/>
      <c r="LA280" s="396"/>
      <c r="LB280" s="396"/>
      <c r="LC280" s="396"/>
      <c r="LD280" s="396"/>
      <c r="LE280" s="396"/>
      <c r="LF280" s="396"/>
      <c r="LG280" s="396"/>
      <c r="LH280" s="396"/>
      <c r="LI280" s="396"/>
      <c r="LJ280" s="396"/>
      <c r="LK280" s="396"/>
      <c r="LL280" s="396"/>
      <c r="LM280" s="396"/>
      <c r="LN280" s="396"/>
      <c r="LO280" s="396"/>
      <c r="LP280" s="396"/>
      <c r="LQ280" s="396"/>
      <c r="LR280" s="396"/>
      <c r="LS280" s="396"/>
      <c r="LT280" s="396"/>
      <c r="LU280" s="396"/>
      <c r="LV280" s="396"/>
      <c r="LW280" s="396"/>
      <c r="LX280" s="396"/>
      <c r="LY280" s="396"/>
      <c r="LZ280" s="396"/>
      <c r="MA280" s="396"/>
      <c r="MB280" s="396"/>
      <c r="MC280" s="396"/>
      <c r="MD280" s="396"/>
      <c r="ME280" s="396"/>
      <c r="MF280" s="396"/>
      <c r="MG280" s="396"/>
      <c r="MH280" s="396"/>
      <c r="MI280" s="396"/>
      <c r="MJ280" s="396"/>
      <c r="MK280" s="396"/>
      <c r="ML280" s="396"/>
      <c r="MM280" s="396"/>
      <c r="MN280" s="396"/>
      <c r="MO280" s="396"/>
      <c r="MP280" s="396"/>
      <c r="MQ280" s="396"/>
      <c r="MR280" s="396"/>
      <c r="MS280" s="396"/>
      <c r="MT280" s="396"/>
      <c r="MU280" s="396"/>
      <c r="MV280" s="396"/>
      <c r="MW280" s="396"/>
      <c r="MX280" s="396"/>
      <c r="MY280" s="396"/>
      <c r="MZ280" s="396"/>
      <c r="NA280" s="396"/>
      <c r="NB280" s="396"/>
      <c r="NC280" s="396"/>
      <c r="ND280" s="396"/>
      <c r="NE280" s="396"/>
      <c r="NF280" s="396"/>
      <c r="NG280" s="396"/>
      <c r="NH280" s="396"/>
      <c r="NI280" s="396"/>
      <c r="NJ280" s="396"/>
      <c r="NK280" s="396"/>
      <c r="NL280" s="396"/>
      <c r="NM280" s="396"/>
      <c r="NN280" s="396"/>
      <c r="NO280" s="396"/>
      <c r="NP280" s="396"/>
      <c r="NQ280" s="396"/>
      <c r="NR280" s="396"/>
      <c r="NS280" s="396"/>
      <c r="NT280" s="396"/>
      <c r="NU280" s="396"/>
      <c r="NV280" s="396"/>
      <c r="NW280" s="396"/>
      <c r="NX280" s="396"/>
      <c r="NY280" s="396"/>
      <c r="NZ280" s="396"/>
      <c r="OA280" s="396"/>
      <c r="OB280" s="396"/>
      <c r="OC280" s="396"/>
      <c r="OD280" s="396"/>
      <c r="OE280" s="396"/>
      <c r="OF280" s="396"/>
      <c r="OG280" s="396"/>
      <c r="OH280" s="396"/>
      <c r="OI280" s="396"/>
      <c r="OJ280" s="396"/>
      <c r="OK280" s="396"/>
      <c r="OL280" s="396"/>
      <c r="OM280" s="396"/>
      <c r="ON280" s="396"/>
      <c r="OO280" s="396"/>
      <c r="OP280" s="396"/>
      <c r="OQ280" s="396"/>
      <c r="OR280" s="396"/>
      <c r="OS280" s="396"/>
      <c r="OT280" s="396"/>
      <c r="OU280" s="396"/>
      <c r="OV280" s="396"/>
      <c r="OW280" s="396"/>
      <c r="OX280" s="396"/>
      <c r="OY280" s="396"/>
      <c r="OZ280" s="396"/>
      <c r="PA280" s="396"/>
      <c r="PB280" s="396"/>
      <c r="PC280" s="396"/>
      <c r="PD280" s="396"/>
      <c r="PE280" s="396"/>
      <c r="PF280" s="396"/>
      <c r="PG280" s="396"/>
      <c r="PH280" s="396"/>
      <c r="PI280" s="396"/>
      <c r="PJ280" s="396"/>
      <c r="PK280" s="396"/>
      <c r="PL280" s="396"/>
      <c r="PM280" s="396"/>
      <c r="PN280" s="396"/>
      <c r="PO280" s="396"/>
      <c r="PP280" s="396"/>
      <c r="PQ280" s="396"/>
      <c r="PR280" s="396"/>
      <c r="PS280" s="396"/>
      <c r="PT280" s="396"/>
      <c r="PU280" s="396"/>
      <c r="PV280" s="396"/>
      <c r="PW280" s="396"/>
      <c r="PX280" s="396"/>
      <c r="PY280" s="396"/>
      <c r="PZ280" s="396"/>
      <c r="QA280" s="396"/>
      <c r="QB280" s="396"/>
      <c r="QC280" s="396"/>
      <c r="QD280" s="396"/>
      <c r="QE280" s="396"/>
      <c r="QF280" s="396"/>
      <c r="QG280" s="396"/>
      <c r="QH280" s="396"/>
      <c r="QI280" s="396"/>
      <c r="QJ280" s="396"/>
      <c r="QK280" s="396"/>
      <c r="QL280" s="396"/>
      <c r="QM280" s="396"/>
      <c r="QN280" s="396"/>
      <c r="QO280" s="396"/>
      <c r="QP280" s="396"/>
      <c r="QQ280" s="396"/>
      <c r="QR280" s="396"/>
      <c r="QS280" s="396"/>
      <c r="QT280" s="396"/>
    </row>
    <row r="281" spans="1:462" s="16" customFormat="1" ht="28.5">
      <c r="A281" s="154">
        <v>3</v>
      </c>
      <c r="B281" s="156" t="s">
        <v>1449</v>
      </c>
      <c r="C281" s="129"/>
      <c r="D281" s="199" t="s">
        <v>1450</v>
      </c>
      <c r="E281" s="129"/>
      <c r="F281" s="155"/>
      <c r="G281" s="396"/>
      <c r="H281" s="396"/>
      <c r="I281" s="396"/>
      <c r="J281" s="396"/>
      <c r="K281" s="396"/>
      <c r="L281" s="396"/>
      <c r="M281" s="396"/>
      <c r="N281" s="396"/>
      <c r="O281" s="396"/>
      <c r="P281" s="396"/>
      <c r="Q281" s="396"/>
      <c r="R281" s="396"/>
      <c r="S281" s="396"/>
      <c r="T281" s="396"/>
      <c r="U281" s="396"/>
      <c r="V281" s="396"/>
      <c r="W281" s="396"/>
      <c r="X281" s="396"/>
      <c r="Y281" s="396"/>
      <c r="Z281" s="396"/>
      <c r="AA281" s="396"/>
      <c r="AB281" s="396"/>
      <c r="AC281" s="396"/>
      <c r="AD281" s="396"/>
      <c r="AE281" s="396"/>
      <c r="AF281" s="396"/>
      <c r="AG281" s="396"/>
      <c r="AH281" s="396"/>
      <c r="AI281" s="396"/>
      <c r="AJ281" s="396"/>
      <c r="AK281" s="396"/>
      <c r="AL281" s="396"/>
      <c r="AM281" s="396"/>
      <c r="AN281" s="396"/>
      <c r="AO281" s="396"/>
      <c r="AP281" s="396"/>
      <c r="AQ281" s="396"/>
      <c r="AR281" s="396"/>
      <c r="AS281" s="396"/>
      <c r="AT281" s="396"/>
      <c r="AU281" s="396"/>
      <c r="AV281" s="396"/>
      <c r="AW281" s="396"/>
      <c r="AX281" s="396"/>
      <c r="AY281" s="396"/>
      <c r="AZ281" s="396"/>
      <c r="BA281" s="396"/>
      <c r="BB281" s="396"/>
      <c r="BC281" s="396"/>
      <c r="BD281" s="396"/>
      <c r="BE281" s="396"/>
      <c r="BF281" s="396"/>
      <c r="BG281" s="396"/>
      <c r="BH281" s="396"/>
      <c r="BI281" s="396"/>
      <c r="BJ281" s="396"/>
      <c r="BK281" s="396"/>
      <c r="BL281" s="396"/>
      <c r="BM281" s="396"/>
      <c r="BN281" s="396"/>
      <c r="BO281" s="396"/>
      <c r="BP281" s="396"/>
      <c r="BQ281" s="396"/>
      <c r="BR281" s="396"/>
      <c r="BS281" s="396"/>
      <c r="BT281" s="396"/>
      <c r="BU281" s="396"/>
      <c r="BV281" s="396"/>
      <c r="BW281" s="396"/>
      <c r="BX281" s="396"/>
      <c r="BY281" s="396"/>
      <c r="BZ281" s="396"/>
      <c r="CA281" s="396"/>
      <c r="CB281" s="396"/>
      <c r="CC281" s="396"/>
      <c r="CD281" s="396"/>
      <c r="CE281" s="396"/>
      <c r="CF281" s="396"/>
      <c r="CG281" s="396"/>
      <c r="CH281" s="396"/>
      <c r="CI281" s="396"/>
      <c r="CJ281" s="396"/>
      <c r="CK281" s="396"/>
      <c r="CL281" s="396"/>
      <c r="CM281" s="396"/>
      <c r="CN281" s="396"/>
      <c r="CO281" s="396"/>
      <c r="CP281" s="396"/>
      <c r="CQ281" s="396"/>
      <c r="CR281" s="396"/>
      <c r="CS281" s="396"/>
      <c r="CT281" s="396"/>
      <c r="CU281" s="396"/>
      <c r="CV281" s="396"/>
      <c r="CW281" s="396"/>
      <c r="CX281" s="396"/>
      <c r="CY281" s="396"/>
      <c r="CZ281" s="396"/>
      <c r="DA281" s="396"/>
      <c r="DB281" s="396"/>
      <c r="DC281" s="396"/>
      <c r="DD281" s="396"/>
      <c r="DE281" s="396"/>
      <c r="DF281" s="396"/>
      <c r="DG281" s="396"/>
      <c r="DH281" s="396"/>
      <c r="DI281" s="396"/>
      <c r="DJ281" s="396"/>
      <c r="DK281" s="396"/>
      <c r="DL281" s="396"/>
      <c r="DM281" s="396"/>
      <c r="DN281" s="396"/>
      <c r="DO281" s="396"/>
      <c r="DP281" s="396"/>
      <c r="DQ281" s="396"/>
      <c r="DR281" s="396"/>
      <c r="DS281" s="396"/>
      <c r="DT281" s="396"/>
      <c r="DU281" s="396"/>
      <c r="DV281" s="396"/>
      <c r="DW281" s="396"/>
      <c r="DX281" s="396"/>
      <c r="DY281" s="396"/>
      <c r="DZ281" s="396"/>
      <c r="EA281" s="396"/>
      <c r="EB281" s="396"/>
      <c r="EC281" s="396"/>
      <c r="ED281" s="396"/>
      <c r="EE281" s="396"/>
      <c r="EF281" s="396"/>
      <c r="EG281" s="396"/>
      <c r="EH281" s="396"/>
      <c r="EI281" s="396"/>
      <c r="EJ281" s="396"/>
      <c r="EK281" s="396"/>
      <c r="EL281" s="396"/>
      <c r="EM281" s="396"/>
      <c r="EN281" s="396"/>
      <c r="EO281" s="396"/>
      <c r="EP281" s="396"/>
      <c r="EQ281" s="396"/>
      <c r="ER281" s="396"/>
      <c r="ES281" s="396"/>
      <c r="ET281" s="396"/>
      <c r="EU281" s="396"/>
      <c r="EV281" s="396"/>
      <c r="EW281" s="396"/>
      <c r="EX281" s="396"/>
      <c r="EY281" s="396"/>
      <c r="EZ281" s="396"/>
      <c r="FA281" s="396"/>
      <c r="FB281" s="396"/>
      <c r="FC281" s="396"/>
      <c r="FD281" s="396"/>
      <c r="FE281" s="396"/>
      <c r="FF281" s="396"/>
      <c r="FG281" s="396"/>
      <c r="FH281" s="396"/>
      <c r="FI281" s="396"/>
      <c r="FJ281" s="396"/>
      <c r="FK281" s="396"/>
      <c r="FL281" s="396"/>
      <c r="FM281" s="396"/>
      <c r="FN281" s="396"/>
      <c r="FO281" s="396"/>
      <c r="FP281" s="396"/>
      <c r="FQ281" s="396"/>
      <c r="FR281" s="396"/>
      <c r="FS281" s="396"/>
      <c r="FT281" s="396"/>
      <c r="FU281" s="396"/>
      <c r="FV281" s="396"/>
      <c r="FW281" s="396"/>
      <c r="FX281" s="396"/>
      <c r="FY281" s="396"/>
      <c r="FZ281" s="396"/>
      <c r="GA281" s="396"/>
      <c r="GB281" s="396"/>
      <c r="GC281" s="396"/>
      <c r="GD281" s="396"/>
      <c r="GE281" s="396"/>
      <c r="GF281" s="396"/>
      <c r="GG281" s="396"/>
      <c r="GH281" s="396"/>
      <c r="GI281" s="396"/>
      <c r="GJ281" s="396"/>
      <c r="GK281" s="396"/>
      <c r="GL281" s="396"/>
      <c r="GM281" s="396"/>
      <c r="GN281" s="396"/>
      <c r="GO281" s="396"/>
      <c r="GP281" s="396"/>
      <c r="GQ281" s="396"/>
      <c r="GR281" s="396"/>
      <c r="GS281" s="396"/>
      <c r="GT281" s="396"/>
      <c r="GU281" s="396"/>
      <c r="GV281" s="396"/>
      <c r="GW281" s="396"/>
      <c r="GX281" s="396"/>
      <c r="GY281" s="396"/>
      <c r="GZ281" s="396"/>
      <c r="HA281" s="396"/>
      <c r="HB281" s="396"/>
      <c r="HC281" s="396"/>
      <c r="HD281" s="396"/>
      <c r="HE281" s="396"/>
      <c r="HF281" s="396"/>
      <c r="HG281" s="396"/>
      <c r="HH281" s="396"/>
      <c r="HI281" s="396"/>
      <c r="HJ281" s="396"/>
      <c r="HK281" s="396"/>
      <c r="HL281" s="396"/>
      <c r="HM281" s="396"/>
      <c r="HN281" s="396"/>
      <c r="HO281" s="396"/>
      <c r="HP281" s="396"/>
      <c r="HQ281" s="396"/>
      <c r="HR281" s="396"/>
      <c r="HS281" s="396"/>
      <c r="HT281" s="396"/>
      <c r="HU281" s="396"/>
      <c r="HV281" s="396"/>
      <c r="HW281" s="396"/>
      <c r="HX281" s="396"/>
      <c r="HY281" s="396"/>
      <c r="HZ281" s="396"/>
      <c r="IA281" s="396"/>
      <c r="IB281" s="396"/>
      <c r="IC281" s="396"/>
      <c r="ID281" s="396"/>
      <c r="IE281" s="396"/>
      <c r="IF281" s="396"/>
      <c r="IG281" s="396"/>
      <c r="IH281" s="396"/>
      <c r="II281" s="396"/>
      <c r="IJ281" s="396"/>
      <c r="IK281" s="396"/>
      <c r="IL281" s="396"/>
      <c r="IM281" s="396"/>
      <c r="IN281" s="396"/>
      <c r="IO281" s="396"/>
      <c r="IP281" s="396"/>
      <c r="IQ281" s="396"/>
      <c r="IR281" s="396"/>
      <c r="IS281" s="396"/>
      <c r="IT281" s="396"/>
      <c r="IU281" s="396"/>
      <c r="IV281" s="396"/>
      <c r="IW281" s="396"/>
      <c r="IX281" s="396"/>
      <c r="IY281" s="396"/>
      <c r="IZ281" s="396"/>
      <c r="JA281" s="396"/>
      <c r="JB281" s="396"/>
      <c r="JC281" s="396"/>
      <c r="JD281" s="396"/>
      <c r="JE281" s="396"/>
      <c r="JF281" s="396"/>
      <c r="JG281" s="396"/>
      <c r="JH281" s="396"/>
      <c r="JI281" s="396"/>
      <c r="JJ281" s="396"/>
      <c r="JK281" s="396"/>
      <c r="JL281" s="396"/>
      <c r="JM281" s="396"/>
      <c r="JN281" s="396"/>
      <c r="JO281" s="396"/>
      <c r="JP281" s="396"/>
      <c r="JQ281" s="396"/>
      <c r="JR281" s="396"/>
      <c r="JS281" s="396"/>
      <c r="JT281" s="396"/>
      <c r="JU281" s="396"/>
      <c r="JV281" s="396"/>
      <c r="JW281" s="396"/>
      <c r="JX281" s="396"/>
      <c r="JY281" s="396"/>
      <c r="JZ281" s="396"/>
      <c r="KA281" s="396"/>
      <c r="KB281" s="396"/>
      <c r="KC281" s="396"/>
      <c r="KD281" s="396"/>
      <c r="KE281" s="396"/>
      <c r="KF281" s="396"/>
      <c r="KG281" s="396"/>
      <c r="KH281" s="396"/>
      <c r="KI281" s="396"/>
      <c r="KJ281" s="396"/>
      <c r="KK281" s="396"/>
      <c r="KL281" s="396"/>
      <c r="KM281" s="396"/>
      <c r="KN281" s="396"/>
      <c r="KO281" s="396"/>
      <c r="KP281" s="396"/>
      <c r="KQ281" s="396"/>
      <c r="KR281" s="396"/>
      <c r="KS281" s="396"/>
      <c r="KT281" s="396"/>
      <c r="KU281" s="396"/>
      <c r="KV281" s="396"/>
      <c r="KW281" s="396"/>
      <c r="KX281" s="396"/>
      <c r="KY281" s="396"/>
      <c r="KZ281" s="396"/>
      <c r="LA281" s="396"/>
      <c r="LB281" s="396"/>
      <c r="LC281" s="396"/>
      <c r="LD281" s="396"/>
      <c r="LE281" s="396"/>
      <c r="LF281" s="396"/>
      <c r="LG281" s="396"/>
      <c r="LH281" s="396"/>
      <c r="LI281" s="396"/>
      <c r="LJ281" s="396"/>
      <c r="LK281" s="396"/>
      <c r="LL281" s="396"/>
      <c r="LM281" s="396"/>
      <c r="LN281" s="396"/>
      <c r="LO281" s="396"/>
      <c r="LP281" s="396"/>
      <c r="LQ281" s="396"/>
      <c r="LR281" s="396"/>
      <c r="LS281" s="396"/>
      <c r="LT281" s="396"/>
      <c r="LU281" s="396"/>
      <c r="LV281" s="396"/>
      <c r="LW281" s="396"/>
      <c r="LX281" s="396"/>
      <c r="LY281" s="396"/>
      <c r="LZ281" s="396"/>
      <c r="MA281" s="396"/>
      <c r="MB281" s="396"/>
      <c r="MC281" s="396"/>
      <c r="MD281" s="396"/>
      <c r="ME281" s="396"/>
      <c r="MF281" s="396"/>
      <c r="MG281" s="396"/>
      <c r="MH281" s="396"/>
      <c r="MI281" s="396"/>
      <c r="MJ281" s="396"/>
      <c r="MK281" s="396"/>
      <c r="ML281" s="396"/>
      <c r="MM281" s="396"/>
      <c r="MN281" s="396"/>
      <c r="MO281" s="396"/>
      <c r="MP281" s="396"/>
      <c r="MQ281" s="396"/>
      <c r="MR281" s="396"/>
      <c r="MS281" s="396"/>
      <c r="MT281" s="396"/>
      <c r="MU281" s="396"/>
      <c r="MV281" s="396"/>
      <c r="MW281" s="396"/>
      <c r="MX281" s="396"/>
      <c r="MY281" s="396"/>
      <c r="MZ281" s="396"/>
      <c r="NA281" s="396"/>
      <c r="NB281" s="396"/>
      <c r="NC281" s="396"/>
      <c r="ND281" s="396"/>
      <c r="NE281" s="396"/>
      <c r="NF281" s="396"/>
      <c r="NG281" s="396"/>
      <c r="NH281" s="396"/>
      <c r="NI281" s="396"/>
      <c r="NJ281" s="396"/>
      <c r="NK281" s="396"/>
      <c r="NL281" s="396"/>
      <c r="NM281" s="396"/>
      <c r="NN281" s="396"/>
      <c r="NO281" s="396"/>
      <c r="NP281" s="396"/>
      <c r="NQ281" s="396"/>
      <c r="NR281" s="396"/>
      <c r="NS281" s="396"/>
      <c r="NT281" s="396"/>
      <c r="NU281" s="396"/>
      <c r="NV281" s="396"/>
      <c r="NW281" s="396"/>
      <c r="NX281" s="396"/>
      <c r="NY281" s="396"/>
      <c r="NZ281" s="396"/>
      <c r="OA281" s="396"/>
      <c r="OB281" s="396"/>
      <c r="OC281" s="396"/>
      <c r="OD281" s="396"/>
      <c r="OE281" s="396"/>
      <c r="OF281" s="396"/>
      <c r="OG281" s="396"/>
      <c r="OH281" s="396"/>
      <c r="OI281" s="396"/>
      <c r="OJ281" s="396"/>
      <c r="OK281" s="396"/>
      <c r="OL281" s="396"/>
      <c r="OM281" s="396"/>
      <c r="ON281" s="396"/>
      <c r="OO281" s="396"/>
      <c r="OP281" s="396"/>
      <c r="OQ281" s="396"/>
      <c r="OR281" s="396"/>
      <c r="OS281" s="396"/>
      <c r="OT281" s="396"/>
      <c r="OU281" s="396"/>
      <c r="OV281" s="396"/>
      <c r="OW281" s="396"/>
      <c r="OX281" s="396"/>
      <c r="OY281" s="396"/>
      <c r="OZ281" s="396"/>
      <c r="PA281" s="396"/>
      <c r="PB281" s="396"/>
      <c r="PC281" s="396"/>
      <c r="PD281" s="396"/>
      <c r="PE281" s="396"/>
      <c r="PF281" s="396"/>
      <c r="PG281" s="396"/>
      <c r="PH281" s="396"/>
      <c r="PI281" s="396"/>
      <c r="PJ281" s="396"/>
      <c r="PK281" s="396"/>
      <c r="PL281" s="396"/>
      <c r="PM281" s="396"/>
      <c r="PN281" s="396"/>
      <c r="PO281" s="396"/>
      <c r="PP281" s="396"/>
      <c r="PQ281" s="396"/>
      <c r="PR281" s="396"/>
      <c r="PS281" s="396"/>
      <c r="PT281" s="396"/>
      <c r="PU281" s="396"/>
      <c r="PV281" s="396"/>
      <c r="PW281" s="396"/>
      <c r="PX281" s="396"/>
      <c r="PY281" s="396"/>
      <c r="PZ281" s="396"/>
      <c r="QA281" s="396"/>
      <c r="QB281" s="396"/>
      <c r="QC281" s="396"/>
      <c r="QD281" s="396"/>
      <c r="QE281" s="396"/>
      <c r="QF281" s="396"/>
      <c r="QG281" s="396"/>
      <c r="QH281" s="396"/>
      <c r="QI281" s="396"/>
      <c r="QJ281" s="396"/>
      <c r="QK281" s="396"/>
      <c r="QL281" s="396"/>
      <c r="QM281" s="396"/>
      <c r="QN281" s="396"/>
      <c r="QO281" s="396"/>
      <c r="QP281" s="396"/>
      <c r="QQ281" s="396"/>
      <c r="QR281" s="396"/>
      <c r="QS281" s="396"/>
      <c r="QT281" s="396"/>
    </row>
    <row r="282" spans="1:462" s="16" customFormat="1">
      <c r="A282" s="377">
        <v>4</v>
      </c>
      <c r="B282" s="156" t="s">
        <v>22</v>
      </c>
      <c r="C282" s="129"/>
      <c r="D282" s="129"/>
      <c r="E282" s="129"/>
      <c r="F282" s="155"/>
      <c r="G282" s="396"/>
      <c r="H282" s="396"/>
      <c r="I282" s="396"/>
      <c r="J282" s="396"/>
      <c r="K282" s="396"/>
      <c r="L282" s="396"/>
      <c r="M282" s="396"/>
      <c r="N282" s="396"/>
      <c r="O282" s="396"/>
      <c r="P282" s="396"/>
      <c r="Q282" s="396"/>
      <c r="R282" s="396"/>
      <c r="S282" s="396"/>
      <c r="T282" s="396"/>
      <c r="U282" s="396"/>
      <c r="V282" s="396"/>
      <c r="W282" s="396"/>
      <c r="X282" s="396"/>
      <c r="Y282" s="396"/>
      <c r="Z282" s="396"/>
      <c r="AA282" s="396"/>
      <c r="AB282" s="396"/>
      <c r="AC282" s="396"/>
      <c r="AD282" s="396"/>
      <c r="AE282" s="396"/>
      <c r="AF282" s="396"/>
      <c r="AG282" s="396"/>
      <c r="AH282" s="396"/>
      <c r="AI282" s="396"/>
      <c r="AJ282" s="396"/>
      <c r="AK282" s="396"/>
      <c r="AL282" s="396"/>
      <c r="AM282" s="396"/>
      <c r="AN282" s="396"/>
      <c r="AO282" s="396"/>
      <c r="AP282" s="396"/>
      <c r="AQ282" s="396"/>
      <c r="AR282" s="396"/>
      <c r="AS282" s="396"/>
      <c r="AT282" s="396"/>
      <c r="AU282" s="396"/>
      <c r="AV282" s="396"/>
      <c r="AW282" s="396"/>
      <c r="AX282" s="396"/>
      <c r="AY282" s="396"/>
      <c r="AZ282" s="396"/>
      <c r="BA282" s="396"/>
      <c r="BB282" s="396"/>
      <c r="BC282" s="396"/>
      <c r="BD282" s="396"/>
      <c r="BE282" s="396"/>
      <c r="BF282" s="396"/>
      <c r="BG282" s="396"/>
      <c r="BH282" s="396"/>
      <c r="BI282" s="396"/>
      <c r="BJ282" s="396"/>
      <c r="BK282" s="396"/>
      <c r="BL282" s="396"/>
      <c r="BM282" s="396"/>
      <c r="BN282" s="396"/>
      <c r="BO282" s="396"/>
      <c r="BP282" s="396"/>
      <c r="BQ282" s="396"/>
      <c r="BR282" s="396"/>
      <c r="BS282" s="396"/>
      <c r="BT282" s="396"/>
      <c r="BU282" s="396"/>
      <c r="BV282" s="396"/>
      <c r="BW282" s="396"/>
      <c r="BX282" s="396"/>
      <c r="BY282" s="396"/>
      <c r="BZ282" s="396"/>
      <c r="CA282" s="396"/>
      <c r="CB282" s="396"/>
      <c r="CC282" s="396"/>
      <c r="CD282" s="396"/>
      <c r="CE282" s="396"/>
      <c r="CF282" s="396"/>
      <c r="CG282" s="396"/>
      <c r="CH282" s="396"/>
      <c r="CI282" s="396"/>
      <c r="CJ282" s="396"/>
      <c r="CK282" s="396"/>
      <c r="CL282" s="396"/>
      <c r="CM282" s="396"/>
      <c r="CN282" s="396"/>
      <c r="CO282" s="396"/>
      <c r="CP282" s="396"/>
      <c r="CQ282" s="396"/>
      <c r="CR282" s="396"/>
      <c r="CS282" s="396"/>
      <c r="CT282" s="396"/>
      <c r="CU282" s="396"/>
      <c r="CV282" s="396"/>
      <c r="CW282" s="396"/>
      <c r="CX282" s="396"/>
      <c r="CY282" s="396"/>
      <c r="CZ282" s="396"/>
      <c r="DA282" s="396"/>
      <c r="DB282" s="396"/>
      <c r="DC282" s="396"/>
      <c r="DD282" s="396"/>
      <c r="DE282" s="396"/>
      <c r="DF282" s="396"/>
      <c r="DG282" s="396"/>
      <c r="DH282" s="396"/>
      <c r="DI282" s="396"/>
      <c r="DJ282" s="396"/>
      <c r="DK282" s="396"/>
      <c r="DL282" s="396"/>
      <c r="DM282" s="396"/>
      <c r="DN282" s="396"/>
      <c r="DO282" s="396"/>
      <c r="DP282" s="396"/>
      <c r="DQ282" s="396"/>
      <c r="DR282" s="396"/>
      <c r="DS282" s="396"/>
      <c r="DT282" s="396"/>
      <c r="DU282" s="396"/>
      <c r="DV282" s="396"/>
      <c r="DW282" s="396"/>
      <c r="DX282" s="396"/>
      <c r="DY282" s="396"/>
      <c r="DZ282" s="396"/>
      <c r="EA282" s="396"/>
      <c r="EB282" s="396"/>
      <c r="EC282" s="396"/>
      <c r="ED282" s="396"/>
      <c r="EE282" s="396"/>
      <c r="EF282" s="396"/>
      <c r="EG282" s="396"/>
      <c r="EH282" s="396"/>
      <c r="EI282" s="396"/>
      <c r="EJ282" s="396"/>
      <c r="EK282" s="396"/>
      <c r="EL282" s="396"/>
      <c r="EM282" s="396"/>
      <c r="EN282" s="396"/>
      <c r="EO282" s="396"/>
      <c r="EP282" s="396"/>
      <c r="EQ282" s="396"/>
      <c r="ER282" s="396"/>
      <c r="ES282" s="396"/>
      <c r="ET282" s="396"/>
      <c r="EU282" s="396"/>
      <c r="EV282" s="396"/>
      <c r="EW282" s="396"/>
      <c r="EX282" s="396"/>
      <c r="EY282" s="396"/>
      <c r="EZ282" s="396"/>
      <c r="FA282" s="396"/>
      <c r="FB282" s="396"/>
      <c r="FC282" s="396"/>
      <c r="FD282" s="396"/>
      <c r="FE282" s="396"/>
      <c r="FF282" s="396"/>
      <c r="FG282" s="396"/>
      <c r="FH282" s="396"/>
      <c r="FI282" s="396"/>
      <c r="FJ282" s="396"/>
      <c r="FK282" s="396"/>
      <c r="FL282" s="396"/>
      <c r="FM282" s="396"/>
      <c r="FN282" s="396"/>
      <c r="FO282" s="396"/>
      <c r="FP282" s="396"/>
      <c r="FQ282" s="396"/>
      <c r="FR282" s="396"/>
      <c r="FS282" s="396"/>
      <c r="FT282" s="396"/>
      <c r="FU282" s="396"/>
      <c r="FV282" s="396"/>
      <c r="FW282" s="396"/>
      <c r="FX282" s="396"/>
      <c r="FY282" s="396"/>
      <c r="FZ282" s="396"/>
      <c r="GA282" s="396"/>
      <c r="GB282" s="396"/>
      <c r="GC282" s="396"/>
      <c r="GD282" s="396"/>
      <c r="GE282" s="396"/>
      <c r="GF282" s="396"/>
      <c r="GG282" s="396"/>
      <c r="GH282" s="396"/>
      <c r="GI282" s="396"/>
      <c r="GJ282" s="396"/>
      <c r="GK282" s="396"/>
      <c r="GL282" s="396"/>
      <c r="GM282" s="396"/>
      <c r="GN282" s="396"/>
      <c r="GO282" s="396"/>
      <c r="GP282" s="396"/>
      <c r="GQ282" s="396"/>
      <c r="GR282" s="396"/>
      <c r="GS282" s="396"/>
      <c r="GT282" s="396"/>
      <c r="GU282" s="396"/>
      <c r="GV282" s="396"/>
      <c r="GW282" s="396"/>
      <c r="GX282" s="396"/>
      <c r="GY282" s="396"/>
      <c r="GZ282" s="396"/>
      <c r="HA282" s="396"/>
      <c r="HB282" s="396"/>
      <c r="HC282" s="396"/>
      <c r="HD282" s="396"/>
      <c r="HE282" s="396"/>
      <c r="HF282" s="396"/>
      <c r="HG282" s="396"/>
      <c r="HH282" s="396"/>
      <c r="HI282" s="396"/>
      <c r="HJ282" s="396"/>
      <c r="HK282" s="396"/>
      <c r="HL282" s="396"/>
      <c r="HM282" s="396"/>
      <c r="HN282" s="396"/>
      <c r="HO282" s="396"/>
      <c r="HP282" s="396"/>
      <c r="HQ282" s="396"/>
      <c r="HR282" s="396"/>
      <c r="HS282" s="396"/>
      <c r="HT282" s="396"/>
      <c r="HU282" s="396"/>
      <c r="HV282" s="396"/>
      <c r="HW282" s="396"/>
      <c r="HX282" s="396"/>
      <c r="HY282" s="396"/>
      <c r="HZ282" s="396"/>
      <c r="IA282" s="396"/>
      <c r="IB282" s="396"/>
      <c r="IC282" s="396"/>
      <c r="ID282" s="396"/>
      <c r="IE282" s="396"/>
      <c r="IF282" s="396"/>
      <c r="IG282" s="396"/>
      <c r="IH282" s="396"/>
      <c r="II282" s="396"/>
      <c r="IJ282" s="396"/>
      <c r="IK282" s="396"/>
      <c r="IL282" s="396"/>
      <c r="IM282" s="396"/>
      <c r="IN282" s="396"/>
      <c r="IO282" s="396"/>
      <c r="IP282" s="396"/>
      <c r="IQ282" s="396"/>
      <c r="IR282" s="396"/>
      <c r="IS282" s="396"/>
      <c r="IT282" s="396"/>
      <c r="IU282" s="396"/>
      <c r="IV282" s="396"/>
      <c r="IW282" s="396"/>
      <c r="IX282" s="396"/>
      <c r="IY282" s="396"/>
      <c r="IZ282" s="396"/>
      <c r="JA282" s="396"/>
      <c r="JB282" s="396"/>
      <c r="JC282" s="396"/>
      <c r="JD282" s="396"/>
      <c r="JE282" s="396"/>
      <c r="JF282" s="396"/>
      <c r="JG282" s="396"/>
      <c r="JH282" s="396"/>
      <c r="JI282" s="396"/>
      <c r="JJ282" s="396"/>
      <c r="JK282" s="396"/>
      <c r="JL282" s="396"/>
      <c r="JM282" s="396"/>
      <c r="JN282" s="396"/>
      <c r="JO282" s="396"/>
      <c r="JP282" s="396"/>
      <c r="JQ282" s="396"/>
      <c r="JR282" s="396"/>
      <c r="JS282" s="396"/>
      <c r="JT282" s="396"/>
      <c r="JU282" s="396"/>
      <c r="JV282" s="396"/>
      <c r="JW282" s="396"/>
      <c r="JX282" s="396"/>
      <c r="JY282" s="396"/>
      <c r="JZ282" s="396"/>
      <c r="KA282" s="396"/>
      <c r="KB282" s="396"/>
      <c r="KC282" s="396"/>
      <c r="KD282" s="396"/>
      <c r="KE282" s="396"/>
      <c r="KF282" s="396"/>
      <c r="KG282" s="396"/>
      <c r="KH282" s="396"/>
      <c r="KI282" s="396"/>
      <c r="KJ282" s="396"/>
      <c r="KK282" s="396"/>
      <c r="KL282" s="396"/>
      <c r="KM282" s="396"/>
      <c r="KN282" s="396"/>
      <c r="KO282" s="396"/>
      <c r="KP282" s="396"/>
      <c r="KQ282" s="396"/>
      <c r="KR282" s="396"/>
      <c r="KS282" s="396"/>
      <c r="KT282" s="396"/>
      <c r="KU282" s="396"/>
      <c r="KV282" s="396"/>
      <c r="KW282" s="396"/>
      <c r="KX282" s="396"/>
      <c r="KY282" s="396"/>
      <c r="KZ282" s="396"/>
      <c r="LA282" s="396"/>
      <c r="LB282" s="396"/>
      <c r="LC282" s="396"/>
      <c r="LD282" s="396"/>
      <c r="LE282" s="396"/>
      <c r="LF282" s="396"/>
      <c r="LG282" s="396"/>
      <c r="LH282" s="396"/>
      <c r="LI282" s="396"/>
      <c r="LJ282" s="396"/>
      <c r="LK282" s="396"/>
      <c r="LL282" s="396"/>
      <c r="LM282" s="396"/>
      <c r="LN282" s="396"/>
      <c r="LO282" s="396"/>
      <c r="LP282" s="396"/>
      <c r="LQ282" s="396"/>
      <c r="LR282" s="396"/>
      <c r="LS282" s="396"/>
      <c r="LT282" s="396"/>
      <c r="LU282" s="396"/>
      <c r="LV282" s="396"/>
      <c r="LW282" s="396"/>
      <c r="LX282" s="396"/>
      <c r="LY282" s="396"/>
      <c r="LZ282" s="396"/>
      <c r="MA282" s="396"/>
      <c r="MB282" s="396"/>
      <c r="MC282" s="396"/>
      <c r="MD282" s="396"/>
      <c r="ME282" s="396"/>
      <c r="MF282" s="396"/>
      <c r="MG282" s="396"/>
      <c r="MH282" s="396"/>
      <c r="MI282" s="396"/>
      <c r="MJ282" s="396"/>
      <c r="MK282" s="396"/>
      <c r="ML282" s="396"/>
      <c r="MM282" s="396"/>
      <c r="MN282" s="396"/>
      <c r="MO282" s="396"/>
      <c r="MP282" s="396"/>
      <c r="MQ282" s="396"/>
      <c r="MR282" s="396"/>
      <c r="MS282" s="396"/>
      <c r="MT282" s="396"/>
      <c r="MU282" s="396"/>
      <c r="MV282" s="396"/>
      <c r="MW282" s="396"/>
      <c r="MX282" s="396"/>
      <c r="MY282" s="396"/>
      <c r="MZ282" s="396"/>
      <c r="NA282" s="396"/>
      <c r="NB282" s="396"/>
      <c r="NC282" s="396"/>
      <c r="ND282" s="396"/>
      <c r="NE282" s="396"/>
      <c r="NF282" s="396"/>
      <c r="NG282" s="396"/>
      <c r="NH282" s="396"/>
      <c r="NI282" s="396"/>
      <c r="NJ282" s="396"/>
      <c r="NK282" s="396"/>
      <c r="NL282" s="396"/>
      <c r="NM282" s="396"/>
      <c r="NN282" s="396"/>
      <c r="NO282" s="396"/>
      <c r="NP282" s="396"/>
      <c r="NQ282" s="396"/>
      <c r="NR282" s="396"/>
      <c r="NS282" s="396"/>
      <c r="NT282" s="396"/>
      <c r="NU282" s="396"/>
      <c r="NV282" s="396"/>
      <c r="NW282" s="396"/>
      <c r="NX282" s="396"/>
      <c r="NY282" s="396"/>
      <c r="NZ282" s="396"/>
      <c r="OA282" s="396"/>
      <c r="OB282" s="396"/>
      <c r="OC282" s="396"/>
      <c r="OD282" s="396"/>
      <c r="OE282" s="396"/>
      <c r="OF282" s="396"/>
      <c r="OG282" s="396"/>
      <c r="OH282" s="396"/>
      <c r="OI282" s="396"/>
      <c r="OJ282" s="396"/>
      <c r="OK282" s="396"/>
      <c r="OL282" s="396"/>
      <c r="OM282" s="396"/>
      <c r="ON282" s="396"/>
      <c r="OO282" s="396"/>
      <c r="OP282" s="396"/>
      <c r="OQ282" s="396"/>
      <c r="OR282" s="396"/>
      <c r="OS282" s="396"/>
      <c r="OT282" s="396"/>
      <c r="OU282" s="396"/>
      <c r="OV282" s="396"/>
      <c r="OW282" s="396"/>
      <c r="OX282" s="396"/>
      <c r="OY282" s="396"/>
      <c r="OZ282" s="396"/>
      <c r="PA282" s="396"/>
      <c r="PB282" s="396"/>
      <c r="PC282" s="396"/>
      <c r="PD282" s="396"/>
      <c r="PE282" s="396"/>
      <c r="PF282" s="396"/>
      <c r="PG282" s="396"/>
      <c r="PH282" s="396"/>
      <c r="PI282" s="396"/>
      <c r="PJ282" s="396"/>
      <c r="PK282" s="396"/>
      <c r="PL282" s="396"/>
      <c r="PM282" s="396"/>
      <c r="PN282" s="396"/>
      <c r="PO282" s="396"/>
      <c r="PP282" s="396"/>
      <c r="PQ282" s="396"/>
      <c r="PR282" s="396"/>
      <c r="PS282" s="396"/>
      <c r="PT282" s="396"/>
      <c r="PU282" s="396"/>
      <c r="PV282" s="396"/>
      <c r="PW282" s="396"/>
      <c r="PX282" s="396"/>
      <c r="PY282" s="396"/>
      <c r="PZ282" s="396"/>
      <c r="QA282" s="396"/>
      <c r="QB282" s="396"/>
      <c r="QC282" s="396"/>
      <c r="QD282" s="396"/>
      <c r="QE282" s="396"/>
      <c r="QF282" s="396"/>
      <c r="QG282" s="396"/>
      <c r="QH282" s="396"/>
      <c r="QI282" s="396"/>
      <c r="QJ282" s="396"/>
      <c r="QK282" s="396"/>
      <c r="QL282" s="396"/>
      <c r="QM282" s="396"/>
      <c r="QN282" s="396"/>
      <c r="QO282" s="396"/>
      <c r="QP282" s="396"/>
      <c r="QQ282" s="396"/>
      <c r="QR282" s="396"/>
      <c r="QS282" s="396"/>
      <c r="QT282" s="396"/>
    </row>
    <row r="283" spans="1:462" s="16" customFormat="1">
      <c r="A283" s="377"/>
      <c r="B283" s="151" t="s">
        <v>1451</v>
      </c>
      <c r="C283" s="129"/>
      <c r="D283" s="129" t="s">
        <v>19</v>
      </c>
      <c r="E283" s="129"/>
      <c r="F283" s="155"/>
      <c r="G283" s="396"/>
      <c r="H283" s="396"/>
      <c r="I283" s="396"/>
      <c r="J283" s="396"/>
      <c r="K283" s="396"/>
      <c r="L283" s="396"/>
      <c r="M283" s="396"/>
      <c r="N283" s="396"/>
      <c r="O283" s="396"/>
      <c r="P283" s="396"/>
      <c r="Q283" s="396"/>
      <c r="R283" s="396"/>
      <c r="S283" s="396"/>
      <c r="T283" s="396"/>
      <c r="U283" s="396"/>
      <c r="V283" s="396"/>
      <c r="W283" s="396"/>
      <c r="X283" s="396"/>
      <c r="Y283" s="396"/>
      <c r="Z283" s="396"/>
      <c r="AA283" s="396"/>
      <c r="AB283" s="396"/>
      <c r="AC283" s="396"/>
      <c r="AD283" s="396"/>
      <c r="AE283" s="396"/>
      <c r="AF283" s="396"/>
      <c r="AG283" s="396"/>
      <c r="AH283" s="396"/>
      <c r="AI283" s="396"/>
      <c r="AJ283" s="396"/>
      <c r="AK283" s="396"/>
      <c r="AL283" s="396"/>
      <c r="AM283" s="396"/>
      <c r="AN283" s="396"/>
      <c r="AO283" s="396"/>
      <c r="AP283" s="396"/>
      <c r="AQ283" s="396"/>
      <c r="AR283" s="396"/>
      <c r="AS283" s="396"/>
      <c r="AT283" s="396"/>
      <c r="AU283" s="396"/>
      <c r="AV283" s="396"/>
      <c r="AW283" s="396"/>
      <c r="AX283" s="396"/>
      <c r="AY283" s="396"/>
      <c r="AZ283" s="396"/>
      <c r="BA283" s="396"/>
      <c r="BB283" s="396"/>
      <c r="BC283" s="396"/>
      <c r="BD283" s="396"/>
      <c r="BE283" s="396"/>
      <c r="BF283" s="396"/>
      <c r="BG283" s="396"/>
      <c r="BH283" s="396"/>
      <c r="BI283" s="396"/>
      <c r="BJ283" s="396"/>
      <c r="BK283" s="396"/>
      <c r="BL283" s="396"/>
      <c r="BM283" s="396"/>
      <c r="BN283" s="396"/>
      <c r="BO283" s="396"/>
      <c r="BP283" s="396"/>
      <c r="BQ283" s="396"/>
      <c r="BR283" s="396"/>
      <c r="BS283" s="396"/>
      <c r="BT283" s="396"/>
      <c r="BU283" s="396"/>
      <c r="BV283" s="396"/>
      <c r="BW283" s="396"/>
      <c r="BX283" s="396"/>
      <c r="BY283" s="396"/>
      <c r="BZ283" s="396"/>
      <c r="CA283" s="396"/>
      <c r="CB283" s="396"/>
      <c r="CC283" s="396"/>
      <c r="CD283" s="396"/>
      <c r="CE283" s="396"/>
      <c r="CF283" s="396"/>
      <c r="CG283" s="396"/>
      <c r="CH283" s="396"/>
      <c r="CI283" s="396"/>
      <c r="CJ283" s="396"/>
      <c r="CK283" s="396"/>
      <c r="CL283" s="396"/>
      <c r="CM283" s="396"/>
      <c r="CN283" s="396"/>
      <c r="CO283" s="396"/>
      <c r="CP283" s="396"/>
      <c r="CQ283" s="396"/>
      <c r="CR283" s="396"/>
      <c r="CS283" s="396"/>
      <c r="CT283" s="396"/>
      <c r="CU283" s="396"/>
      <c r="CV283" s="396"/>
      <c r="CW283" s="396"/>
      <c r="CX283" s="396"/>
      <c r="CY283" s="396"/>
      <c r="CZ283" s="396"/>
      <c r="DA283" s="396"/>
      <c r="DB283" s="396"/>
      <c r="DC283" s="396"/>
      <c r="DD283" s="396"/>
      <c r="DE283" s="396"/>
      <c r="DF283" s="396"/>
      <c r="DG283" s="396"/>
      <c r="DH283" s="396"/>
      <c r="DI283" s="396"/>
      <c r="DJ283" s="396"/>
      <c r="DK283" s="396"/>
      <c r="DL283" s="396"/>
      <c r="DM283" s="396"/>
      <c r="DN283" s="396"/>
      <c r="DO283" s="396"/>
      <c r="DP283" s="396"/>
      <c r="DQ283" s="396"/>
      <c r="DR283" s="396"/>
      <c r="DS283" s="396"/>
      <c r="DT283" s="396"/>
      <c r="DU283" s="396"/>
      <c r="DV283" s="396"/>
      <c r="DW283" s="396"/>
      <c r="DX283" s="396"/>
      <c r="DY283" s="396"/>
      <c r="DZ283" s="396"/>
      <c r="EA283" s="396"/>
      <c r="EB283" s="396"/>
      <c r="EC283" s="396"/>
      <c r="ED283" s="396"/>
      <c r="EE283" s="396"/>
      <c r="EF283" s="396"/>
      <c r="EG283" s="396"/>
      <c r="EH283" s="396"/>
      <c r="EI283" s="396"/>
      <c r="EJ283" s="396"/>
      <c r="EK283" s="396"/>
      <c r="EL283" s="396"/>
      <c r="EM283" s="396"/>
      <c r="EN283" s="396"/>
      <c r="EO283" s="396"/>
      <c r="EP283" s="396"/>
      <c r="EQ283" s="396"/>
      <c r="ER283" s="396"/>
      <c r="ES283" s="396"/>
      <c r="ET283" s="396"/>
      <c r="EU283" s="396"/>
      <c r="EV283" s="396"/>
      <c r="EW283" s="396"/>
      <c r="EX283" s="396"/>
      <c r="EY283" s="396"/>
      <c r="EZ283" s="396"/>
      <c r="FA283" s="396"/>
      <c r="FB283" s="396"/>
      <c r="FC283" s="396"/>
      <c r="FD283" s="396"/>
      <c r="FE283" s="396"/>
      <c r="FF283" s="396"/>
      <c r="FG283" s="396"/>
      <c r="FH283" s="396"/>
      <c r="FI283" s="396"/>
      <c r="FJ283" s="396"/>
      <c r="FK283" s="396"/>
      <c r="FL283" s="396"/>
      <c r="FM283" s="396"/>
      <c r="FN283" s="396"/>
      <c r="FO283" s="396"/>
      <c r="FP283" s="396"/>
      <c r="FQ283" s="396"/>
      <c r="FR283" s="396"/>
      <c r="FS283" s="396"/>
      <c r="FT283" s="396"/>
      <c r="FU283" s="396"/>
      <c r="FV283" s="396"/>
      <c r="FW283" s="396"/>
      <c r="FX283" s="396"/>
      <c r="FY283" s="396"/>
      <c r="FZ283" s="396"/>
      <c r="GA283" s="396"/>
      <c r="GB283" s="396"/>
      <c r="GC283" s="396"/>
      <c r="GD283" s="396"/>
      <c r="GE283" s="396"/>
      <c r="GF283" s="396"/>
      <c r="GG283" s="396"/>
      <c r="GH283" s="396"/>
      <c r="GI283" s="396"/>
      <c r="GJ283" s="396"/>
      <c r="GK283" s="396"/>
      <c r="GL283" s="396"/>
      <c r="GM283" s="396"/>
      <c r="GN283" s="396"/>
      <c r="GO283" s="396"/>
      <c r="GP283" s="396"/>
      <c r="GQ283" s="396"/>
      <c r="GR283" s="396"/>
      <c r="GS283" s="396"/>
      <c r="GT283" s="396"/>
      <c r="GU283" s="396"/>
      <c r="GV283" s="396"/>
      <c r="GW283" s="396"/>
      <c r="GX283" s="396"/>
      <c r="GY283" s="396"/>
      <c r="GZ283" s="396"/>
      <c r="HA283" s="396"/>
      <c r="HB283" s="396"/>
      <c r="HC283" s="396"/>
      <c r="HD283" s="396"/>
      <c r="HE283" s="396"/>
      <c r="HF283" s="396"/>
      <c r="HG283" s="396"/>
      <c r="HH283" s="396"/>
      <c r="HI283" s="396"/>
      <c r="HJ283" s="396"/>
      <c r="HK283" s="396"/>
      <c r="HL283" s="396"/>
      <c r="HM283" s="396"/>
      <c r="HN283" s="396"/>
      <c r="HO283" s="396"/>
      <c r="HP283" s="396"/>
      <c r="HQ283" s="396"/>
      <c r="HR283" s="396"/>
      <c r="HS283" s="396"/>
      <c r="HT283" s="396"/>
      <c r="HU283" s="396"/>
      <c r="HV283" s="396"/>
      <c r="HW283" s="396"/>
      <c r="HX283" s="396"/>
      <c r="HY283" s="396"/>
      <c r="HZ283" s="396"/>
      <c r="IA283" s="396"/>
      <c r="IB283" s="396"/>
      <c r="IC283" s="396"/>
      <c r="ID283" s="396"/>
      <c r="IE283" s="396"/>
      <c r="IF283" s="396"/>
      <c r="IG283" s="396"/>
      <c r="IH283" s="396"/>
      <c r="II283" s="396"/>
      <c r="IJ283" s="396"/>
      <c r="IK283" s="396"/>
      <c r="IL283" s="396"/>
      <c r="IM283" s="396"/>
      <c r="IN283" s="396"/>
      <c r="IO283" s="396"/>
      <c r="IP283" s="396"/>
      <c r="IQ283" s="396"/>
      <c r="IR283" s="396"/>
      <c r="IS283" s="396"/>
      <c r="IT283" s="396"/>
      <c r="IU283" s="396"/>
      <c r="IV283" s="396"/>
      <c r="IW283" s="396"/>
      <c r="IX283" s="396"/>
      <c r="IY283" s="396"/>
      <c r="IZ283" s="396"/>
      <c r="JA283" s="396"/>
      <c r="JB283" s="396"/>
      <c r="JC283" s="396"/>
      <c r="JD283" s="396"/>
      <c r="JE283" s="396"/>
      <c r="JF283" s="396"/>
      <c r="JG283" s="396"/>
      <c r="JH283" s="396"/>
      <c r="JI283" s="396"/>
      <c r="JJ283" s="396"/>
      <c r="JK283" s="396"/>
      <c r="JL283" s="396"/>
      <c r="JM283" s="396"/>
      <c r="JN283" s="396"/>
      <c r="JO283" s="396"/>
      <c r="JP283" s="396"/>
      <c r="JQ283" s="396"/>
      <c r="JR283" s="396"/>
      <c r="JS283" s="396"/>
      <c r="JT283" s="396"/>
      <c r="JU283" s="396"/>
      <c r="JV283" s="396"/>
      <c r="JW283" s="396"/>
      <c r="JX283" s="396"/>
      <c r="JY283" s="396"/>
      <c r="JZ283" s="396"/>
      <c r="KA283" s="396"/>
      <c r="KB283" s="396"/>
      <c r="KC283" s="396"/>
      <c r="KD283" s="396"/>
      <c r="KE283" s="396"/>
      <c r="KF283" s="396"/>
      <c r="KG283" s="396"/>
      <c r="KH283" s="396"/>
      <c r="KI283" s="396"/>
      <c r="KJ283" s="396"/>
      <c r="KK283" s="396"/>
      <c r="KL283" s="396"/>
      <c r="KM283" s="396"/>
      <c r="KN283" s="396"/>
      <c r="KO283" s="396"/>
      <c r="KP283" s="396"/>
      <c r="KQ283" s="396"/>
      <c r="KR283" s="396"/>
      <c r="KS283" s="396"/>
      <c r="KT283" s="396"/>
      <c r="KU283" s="396"/>
      <c r="KV283" s="396"/>
      <c r="KW283" s="396"/>
      <c r="KX283" s="396"/>
      <c r="KY283" s="396"/>
      <c r="KZ283" s="396"/>
      <c r="LA283" s="396"/>
      <c r="LB283" s="396"/>
      <c r="LC283" s="396"/>
      <c r="LD283" s="396"/>
      <c r="LE283" s="396"/>
      <c r="LF283" s="396"/>
      <c r="LG283" s="396"/>
      <c r="LH283" s="396"/>
      <c r="LI283" s="396"/>
      <c r="LJ283" s="396"/>
      <c r="LK283" s="396"/>
      <c r="LL283" s="396"/>
      <c r="LM283" s="396"/>
      <c r="LN283" s="396"/>
      <c r="LO283" s="396"/>
      <c r="LP283" s="396"/>
      <c r="LQ283" s="396"/>
      <c r="LR283" s="396"/>
      <c r="LS283" s="396"/>
      <c r="LT283" s="396"/>
      <c r="LU283" s="396"/>
      <c r="LV283" s="396"/>
      <c r="LW283" s="396"/>
      <c r="LX283" s="396"/>
      <c r="LY283" s="396"/>
      <c r="LZ283" s="396"/>
      <c r="MA283" s="396"/>
      <c r="MB283" s="396"/>
      <c r="MC283" s="396"/>
      <c r="MD283" s="396"/>
      <c r="ME283" s="396"/>
      <c r="MF283" s="396"/>
      <c r="MG283" s="396"/>
      <c r="MH283" s="396"/>
      <c r="MI283" s="396"/>
      <c r="MJ283" s="396"/>
      <c r="MK283" s="396"/>
      <c r="ML283" s="396"/>
      <c r="MM283" s="396"/>
      <c r="MN283" s="396"/>
      <c r="MO283" s="396"/>
      <c r="MP283" s="396"/>
      <c r="MQ283" s="396"/>
      <c r="MR283" s="396"/>
      <c r="MS283" s="396"/>
      <c r="MT283" s="396"/>
      <c r="MU283" s="396"/>
      <c r="MV283" s="396"/>
      <c r="MW283" s="396"/>
      <c r="MX283" s="396"/>
      <c r="MY283" s="396"/>
      <c r="MZ283" s="396"/>
      <c r="NA283" s="396"/>
      <c r="NB283" s="396"/>
      <c r="NC283" s="396"/>
      <c r="ND283" s="396"/>
      <c r="NE283" s="396"/>
      <c r="NF283" s="396"/>
      <c r="NG283" s="396"/>
      <c r="NH283" s="396"/>
      <c r="NI283" s="396"/>
      <c r="NJ283" s="396"/>
      <c r="NK283" s="396"/>
      <c r="NL283" s="396"/>
      <c r="NM283" s="396"/>
      <c r="NN283" s="396"/>
      <c r="NO283" s="396"/>
      <c r="NP283" s="396"/>
      <c r="NQ283" s="396"/>
      <c r="NR283" s="396"/>
      <c r="NS283" s="396"/>
      <c r="NT283" s="396"/>
      <c r="NU283" s="396"/>
      <c r="NV283" s="396"/>
      <c r="NW283" s="396"/>
      <c r="NX283" s="396"/>
      <c r="NY283" s="396"/>
      <c r="NZ283" s="396"/>
      <c r="OA283" s="396"/>
      <c r="OB283" s="396"/>
      <c r="OC283" s="396"/>
      <c r="OD283" s="396"/>
      <c r="OE283" s="396"/>
      <c r="OF283" s="396"/>
      <c r="OG283" s="396"/>
      <c r="OH283" s="396"/>
      <c r="OI283" s="396"/>
      <c r="OJ283" s="396"/>
      <c r="OK283" s="396"/>
      <c r="OL283" s="396"/>
      <c r="OM283" s="396"/>
      <c r="ON283" s="396"/>
      <c r="OO283" s="396"/>
      <c r="OP283" s="396"/>
      <c r="OQ283" s="396"/>
      <c r="OR283" s="396"/>
      <c r="OS283" s="396"/>
      <c r="OT283" s="396"/>
      <c r="OU283" s="396"/>
      <c r="OV283" s="396"/>
      <c r="OW283" s="396"/>
      <c r="OX283" s="396"/>
      <c r="OY283" s="396"/>
      <c r="OZ283" s="396"/>
      <c r="PA283" s="396"/>
      <c r="PB283" s="396"/>
      <c r="PC283" s="396"/>
      <c r="PD283" s="396"/>
      <c r="PE283" s="396"/>
      <c r="PF283" s="396"/>
      <c r="PG283" s="396"/>
      <c r="PH283" s="396"/>
      <c r="PI283" s="396"/>
      <c r="PJ283" s="396"/>
      <c r="PK283" s="396"/>
      <c r="PL283" s="396"/>
      <c r="PM283" s="396"/>
      <c r="PN283" s="396"/>
      <c r="PO283" s="396"/>
      <c r="PP283" s="396"/>
      <c r="PQ283" s="396"/>
      <c r="PR283" s="396"/>
      <c r="PS283" s="396"/>
      <c r="PT283" s="396"/>
      <c r="PU283" s="396"/>
      <c r="PV283" s="396"/>
      <c r="PW283" s="396"/>
      <c r="PX283" s="396"/>
      <c r="PY283" s="396"/>
      <c r="PZ283" s="396"/>
      <c r="QA283" s="396"/>
      <c r="QB283" s="396"/>
      <c r="QC283" s="396"/>
      <c r="QD283" s="396"/>
      <c r="QE283" s="396"/>
      <c r="QF283" s="396"/>
      <c r="QG283" s="396"/>
      <c r="QH283" s="396"/>
      <c r="QI283" s="396"/>
      <c r="QJ283" s="396"/>
      <c r="QK283" s="396"/>
      <c r="QL283" s="396"/>
      <c r="QM283" s="396"/>
      <c r="QN283" s="396"/>
      <c r="QO283" s="396"/>
      <c r="QP283" s="396"/>
      <c r="QQ283" s="396"/>
      <c r="QR283" s="396"/>
      <c r="QS283" s="396"/>
      <c r="QT283" s="396"/>
    </row>
    <row r="284" spans="1:462" s="16" customFormat="1">
      <c r="A284" s="377"/>
      <c r="B284" s="151" t="s">
        <v>1452</v>
      </c>
      <c r="C284" s="129"/>
      <c r="D284" s="129" t="s">
        <v>19</v>
      </c>
      <c r="E284" s="129"/>
      <c r="F284" s="155"/>
      <c r="G284" s="396"/>
      <c r="H284" s="396"/>
      <c r="I284" s="396"/>
      <c r="J284" s="396"/>
      <c r="K284" s="396"/>
      <c r="L284" s="396"/>
      <c r="M284" s="396"/>
      <c r="N284" s="396"/>
      <c r="O284" s="396"/>
      <c r="P284" s="396"/>
      <c r="Q284" s="396"/>
      <c r="R284" s="396"/>
      <c r="S284" s="396"/>
      <c r="T284" s="396"/>
      <c r="U284" s="396"/>
      <c r="V284" s="396"/>
      <c r="W284" s="396"/>
      <c r="X284" s="396"/>
      <c r="Y284" s="396"/>
      <c r="Z284" s="396"/>
      <c r="AA284" s="396"/>
      <c r="AB284" s="396"/>
      <c r="AC284" s="396"/>
      <c r="AD284" s="396"/>
      <c r="AE284" s="396"/>
      <c r="AF284" s="396"/>
      <c r="AG284" s="396"/>
      <c r="AH284" s="396"/>
      <c r="AI284" s="396"/>
      <c r="AJ284" s="396"/>
      <c r="AK284" s="396"/>
      <c r="AL284" s="396"/>
      <c r="AM284" s="396"/>
      <c r="AN284" s="396"/>
      <c r="AO284" s="396"/>
      <c r="AP284" s="396"/>
      <c r="AQ284" s="396"/>
      <c r="AR284" s="396"/>
      <c r="AS284" s="396"/>
      <c r="AT284" s="396"/>
      <c r="AU284" s="396"/>
      <c r="AV284" s="396"/>
      <c r="AW284" s="396"/>
      <c r="AX284" s="396"/>
      <c r="AY284" s="396"/>
      <c r="AZ284" s="396"/>
      <c r="BA284" s="396"/>
      <c r="BB284" s="396"/>
      <c r="BC284" s="396"/>
      <c r="BD284" s="396"/>
      <c r="BE284" s="396"/>
      <c r="BF284" s="396"/>
      <c r="BG284" s="396"/>
      <c r="BH284" s="396"/>
      <c r="BI284" s="396"/>
      <c r="BJ284" s="396"/>
      <c r="BK284" s="396"/>
      <c r="BL284" s="396"/>
      <c r="BM284" s="396"/>
      <c r="BN284" s="396"/>
      <c r="BO284" s="396"/>
      <c r="BP284" s="396"/>
      <c r="BQ284" s="396"/>
      <c r="BR284" s="396"/>
      <c r="BS284" s="396"/>
      <c r="BT284" s="396"/>
      <c r="BU284" s="396"/>
      <c r="BV284" s="396"/>
      <c r="BW284" s="396"/>
      <c r="BX284" s="396"/>
      <c r="BY284" s="396"/>
      <c r="BZ284" s="396"/>
      <c r="CA284" s="396"/>
      <c r="CB284" s="396"/>
      <c r="CC284" s="396"/>
      <c r="CD284" s="396"/>
      <c r="CE284" s="396"/>
      <c r="CF284" s="396"/>
      <c r="CG284" s="396"/>
      <c r="CH284" s="396"/>
      <c r="CI284" s="396"/>
      <c r="CJ284" s="396"/>
      <c r="CK284" s="396"/>
      <c r="CL284" s="396"/>
      <c r="CM284" s="396"/>
      <c r="CN284" s="396"/>
      <c r="CO284" s="396"/>
      <c r="CP284" s="396"/>
      <c r="CQ284" s="396"/>
      <c r="CR284" s="396"/>
      <c r="CS284" s="396"/>
      <c r="CT284" s="396"/>
      <c r="CU284" s="396"/>
      <c r="CV284" s="396"/>
      <c r="CW284" s="396"/>
      <c r="CX284" s="396"/>
      <c r="CY284" s="396"/>
      <c r="CZ284" s="396"/>
      <c r="DA284" s="396"/>
      <c r="DB284" s="396"/>
      <c r="DC284" s="396"/>
      <c r="DD284" s="396"/>
      <c r="DE284" s="396"/>
      <c r="DF284" s="396"/>
      <c r="DG284" s="396"/>
      <c r="DH284" s="396"/>
      <c r="DI284" s="396"/>
      <c r="DJ284" s="396"/>
      <c r="DK284" s="396"/>
      <c r="DL284" s="396"/>
      <c r="DM284" s="396"/>
      <c r="DN284" s="396"/>
      <c r="DO284" s="396"/>
      <c r="DP284" s="396"/>
      <c r="DQ284" s="396"/>
      <c r="DR284" s="396"/>
      <c r="DS284" s="396"/>
      <c r="DT284" s="396"/>
      <c r="DU284" s="396"/>
      <c r="DV284" s="396"/>
      <c r="DW284" s="396"/>
      <c r="DX284" s="396"/>
      <c r="DY284" s="396"/>
      <c r="DZ284" s="396"/>
      <c r="EA284" s="396"/>
      <c r="EB284" s="396"/>
      <c r="EC284" s="396"/>
      <c r="ED284" s="396"/>
      <c r="EE284" s="396"/>
      <c r="EF284" s="396"/>
      <c r="EG284" s="396"/>
      <c r="EH284" s="396"/>
      <c r="EI284" s="396"/>
      <c r="EJ284" s="396"/>
      <c r="EK284" s="396"/>
      <c r="EL284" s="396"/>
      <c r="EM284" s="396"/>
      <c r="EN284" s="396"/>
      <c r="EO284" s="396"/>
      <c r="EP284" s="396"/>
      <c r="EQ284" s="396"/>
      <c r="ER284" s="396"/>
      <c r="ES284" s="396"/>
      <c r="ET284" s="396"/>
      <c r="EU284" s="396"/>
      <c r="EV284" s="396"/>
      <c r="EW284" s="396"/>
      <c r="EX284" s="396"/>
      <c r="EY284" s="396"/>
      <c r="EZ284" s="396"/>
      <c r="FA284" s="396"/>
      <c r="FB284" s="396"/>
      <c r="FC284" s="396"/>
      <c r="FD284" s="396"/>
      <c r="FE284" s="396"/>
      <c r="FF284" s="396"/>
      <c r="FG284" s="396"/>
      <c r="FH284" s="396"/>
      <c r="FI284" s="396"/>
      <c r="FJ284" s="396"/>
      <c r="FK284" s="396"/>
      <c r="FL284" s="396"/>
      <c r="FM284" s="396"/>
      <c r="FN284" s="396"/>
      <c r="FO284" s="396"/>
      <c r="FP284" s="396"/>
      <c r="FQ284" s="396"/>
      <c r="FR284" s="396"/>
      <c r="FS284" s="396"/>
      <c r="FT284" s="396"/>
      <c r="FU284" s="396"/>
      <c r="FV284" s="396"/>
      <c r="FW284" s="396"/>
      <c r="FX284" s="396"/>
      <c r="FY284" s="396"/>
      <c r="FZ284" s="396"/>
      <c r="GA284" s="396"/>
      <c r="GB284" s="396"/>
      <c r="GC284" s="396"/>
      <c r="GD284" s="396"/>
      <c r="GE284" s="396"/>
      <c r="GF284" s="396"/>
      <c r="GG284" s="396"/>
      <c r="GH284" s="396"/>
      <c r="GI284" s="396"/>
      <c r="GJ284" s="396"/>
      <c r="GK284" s="396"/>
      <c r="GL284" s="396"/>
      <c r="GM284" s="396"/>
      <c r="GN284" s="396"/>
      <c r="GO284" s="396"/>
      <c r="GP284" s="396"/>
      <c r="GQ284" s="396"/>
      <c r="GR284" s="396"/>
      <c r="GS284" s="396"/>
      <c r="GT284" s="396"/>
      <c r="GU284" s="396"/>
      <c r="GV284" s="396"/>
      <c r="GW284" s="396"/>
      <c r="GX284" s="396"/>
      <c r="GY284" s="396"/>
      <c r="GZ284" s="396"/>
      <c r="HA284" s="396"/>
      <c r="HB284" s="396"/>
      <c r="HC284" s="396"/>
      <c r="HD284" s="396"/>
      <c r="HE284" s="396"/>
      <c r="HF284" s="396"/>
      <c r="HG284" s="396"/>
      <c r="HH284" s="396"/>
      <c r="HI284" s="396"/>
      <c r="HJ284" s="396"/>
      <c r="HK284" s="396"/>
      <c r="HL284" s="396"/>
      <c r="HM284" s="396"/>
      <c r="HN284" s="396"/>
      <c r="HO284" s="396"/>
      <c r="HP284" s="396"/>
      <c r="HQ284" s="396"/>
      <c r="HR284" s="396"/>
      <c r="HS284" s="396"/>
      <c r="HT284" s="396"/>
      <c r="HU284" s="396"/>
      <c r="HV284" s="396"/>
      <c r="HW284" s="396"/>
      <c r="HX284" s="396"/>
      <c r="HY284" s="396"/>
      <c r="HZ284" s="396"/>
      <c r="IA284" s="396"/>
      <c r="IB284" s="396"/>
      <c r="IC284" s="396"/>
      <c r="ID284" s="396"/>
      <c r="IE284" s="396"/>
      <c r="IF284" s="396"/>
      <c r="IG284" s="396"/>
      <c r="IH284" s="396"/>
      <c r="II284" s="396"/>
      <c r="IJ284" s="396"/>
      <c r="IK284" s="396"/>
      <c r="IL284" s="396"/>
      <c r="IM284" s="396"/>
      <c r="IN284" s="396"/>
      <c r="IO284" s="396"/>
      <c r="IP284" s="396"/>
      <c r="IQ284" s="396"/>
      <c r="IR284" s="396"/>
      <c r="IS284" s="396"/>
      <c r="IT284" s="396"/>
      <c r="IU284" s="396"/>
      <c r="IV284" s="396"/>
      <c r="IW284" s="396"/>
      <c r="IX284" s="396"/>
      <c r="IY284" s="396"/>
      <c r="IZ284" s="396"/>
      <c r="JA284" s="396"/>
      <c r="JB284" s="396"/>
      <c r="JC284" s="396"/>
      <c r="JD284" s="396"/>
      <c r="JE284" s="396"/>
      <c r="JF284" s="396"/>
      <c r="JG284" s="396"/>
      <c r="JH284" s="396"/>
      <c r="JI284" s="396"/>
      <c r="JJ284" s="396"/>
      <c r="JK284" s="396"/>
      <c r="JL284" s="396"/>
      <c r="JM284" s="396"/>
      <c r="JN284" s="396"/>
      <c r="JO284" s="396"/>
      <c r="JP284" s="396"/>
      <c r="JQ284" s="396"/>
      <c r="JR284" s="396"/>
      <c r="JS284" s="396"/>
      <c r="JT284" s="396"/>
      <c r="JU284" s="396"/>
      <c r="JV284" s="396"/>
      <c r="JW284" s="396"/>
      <c r="JX284" s="396"/>
      <c r="JY284" s="396"/>
      <c r="JZ284" s="396"/>
      <c r="KA284" s="396"/>
      <c r="KB284" s="396"/>
      <c r="KC284" s="396"/>
      <c r="KD284" s="396"/>
      <c r="KE284" s="396"/>
      <c r="KF284" s="396"/>
      <c r="KG284" s="396"/>
      <c r="KH284" s="396"/>
      <c r="KI284" s="396"/>
      <c r="KJ284" s="396"/>
      <c r="KK284" s="396"/>
      <c r="KL284" s="396"/>
      <c r="KM284" s="396"/>
      <c r="KN284" s="396"/>
      <c r="KO284" s="396"/>
      <c r="KP284" s="396"/>
      <c r="KQ284" s="396"/>
      <c r="KR284" s="396"/>
      <c r="KS284" s="396"/>
      <c r="KT284" s="396"/>
      <c r="KU284" s="396"/>
      <c r="KV284" s="396"/>
      <c r="KW284" s="396"/>
      <c r="KX284" s="396"/>
      <c r="KY284" s="396"/>
      <c r="KZ284" s="396"/>
      <c r="LA284" s="396"/>
      <c r="LB284" s="396"/>
      <c r="LC284" s="396"/>
      <c r="LD284" s="396"/>
      <c r="LE284" s="396"/>
      <c r="LF284" s="396"/>
      <c r="LG284" s="396"/>
      <c r="LH284" s="396"/>
      <c r="LI284" s="396"/>
      <c r="LJ284" s="396"/>
      <c r="LK284" s="396"/>
      <c r="LL284" s="396"/>
      <c r="LM284" s="396"/>
      <c r="LN284" s="396"/>
      <c r="LO284" s="396"/>
      <c r="LP284" s="396"/>
      <c r="LQ284" s="396"/>
      <c r="LR284" s="396"/>
      <c r="LS284" s="396"/>
      <c r="LT284" s="396"/>
      <c r="LU284" s="396"/>
      <c r="LV284" s="396"/>
      <c r="LW284" s="396"/>
      <c r="LX284" s="396"/>
      <c r="LY284" s="396"/>
      <c r="LZ284" s="396"/>
      <c r="MA284" s="396"/>
      <c r="MB284" s="396"/>
      <c r="MC284" s="396"/>
      <c r="MD284" s="396"/>
      <c r="ME284" s="396"/>
      <c r="MF284" s="396"/>
      <c r="MG284" s="396"/>
      <c r="MH284" s="396"/>
      <c r="MI284" s="396"/>
      <c r="MJ284" s="396"/>
      <c r="MK284" s="396"/>
      <c r="ML284" s="396"/>
      <c r="MM284" s="396"/>
      <c r="MN284" s="396"/>
      <c r="MO284" s="396"/>
      <c r="MP284" s="396"/>
      <c r="MQ284" s="396"/>
      <c r="MR284" s="396"/>
      <c r="MS284" s="396"/>
      <c r="MT284" s="396"/>
      <c r="MU284" s="396"/>
      <c r="MV284" s="396"/>
      <c r="MW284" s="396"/>
      <c r="MX284" s="396"/>
      <c r="MY284" s="396"/>
      <c r="MZ284" s="396"/>
      <c r="NA284" s="396"/>
      <c r="NB284" s="396"/>
      <c r="NC284" s="396"/>
      <c r="ND284" s="396"/>
      <c r="NE284" s="396"/>
      <c r="NF284" s="396"/>
      <c r="NG284" s="396"/>
      <c r="NH284" s="396"/>
      <c r="NI284" s="396"/>
      <c r="NJ284" s="396"/>
      <c r="NK284" s="396"/>
      <c r="NL284" s="396"/>
      <c r="NM284" s="396"/>
      <c r="NN284" s="396"/>
      <c r="NO284" s="396"/>
      <c r="NP284" s="396"/>
      <c r="NQ284" s="396"/>
      <c r="NR284" s="396"/>
      <c r="NS284" s="396"/>
      <c r="NT284" s="396"/>
      <c r="NU284" s="396"/>
      <c r="NV284" s="396"/>
      <c r="NW284" s="396"/>
      <c r="NX284" s="396"/>
      <c r="NY284" s="396"/>
      <c r="NZ284" s="396"/>
      <c r="OA284" s="396"/>
      <c r="OB284" s="396"/>
      <c r="OC284" s="396"/>
      <c r="OD284" s="396"/>
      <c r="OE284" s="396"/>
      <c r="OF284" s="396"/>
      <c r="OG284" s="396"/>
      <c r="OH284" s="396"/>
      <c r="OI284" s="396"/>
      <c r="OJ284" s="396"/>
      <c r="OK284" s="396"/>
      <c r="OL284" s="396"/>
      <c r="OM284" s="396"/>
      <c r="ON284" s="396"/>
      <c r="OO284" s="396"/>
      <c r="OP284" s="396"/>
      <c r="OQ284" s="396"/>
      <c r="OR284" s="396"/>
      <c r="OS284" s="396"/>
      <c r="OT284" s="396"/>
      <c r="OU284" s="396"/>
      <c r="OV284" s="396"/>
      <c r="OW284" s="396"/>
      <c r="OX284" s="396"/>
      <c r="OY284" s="396"/>
      <c r="OZ284" s="396"/>
      <c r="PA284" s="396"/>
      <c r="PB284" s="396"/>
      <c r="PC284" s="396"/>
      <c r="PD284" s="396"/>
      <c r="PE284" s="396"/>
      <c r="PF284" s="396"/>
      <c r="PG284" s="396"/>
      <c r="PH284" s="396"/>
      <c r="PI284" s="396"/>
      <c r="PJ284" s="396"/>
      <c r="PK284" s="396"/>
      <c r="PL284" s="396"/>
      <c r="PM284" s="396"/>
      <c r="PN284" s="396"/>
      <c r="PO284" s="396"/>
      <c r="PP284" s="396"/>
      <c r="PQ284" s="396"/>
      <c r="PR284" s="396"/>
      <c r="PS284" s="396"/>
      <c r="PT284" s="396"/>
      <c r="PU284" s="396"/>
      <c r="PV284" s="396"/>
      <c r="PW284" s="396"/>
      <c r="PX284" s="396"/>
      <c r="PY284" s="396"/>
      <c r="PZ284" s="396"/>
      <c r="QA284" s="396"/>
      <c r="QB284" s="396"/>
      <c r="QC284" s="396"/>
      <c r="QD284" s="396"/>
      <c r="QE284" s="396"/>
      <c r="QF284" s="396"/>
      <c r="QG284" s="396"/>
      <c r="QH284" s="396"/>
      <c r="QI284" s="396"/>
      <c r="QJ284" s="396"/>
      <c r="QK284" s="396"/>
      <c r="QL284" s="396"/>
      <c r="QM284" s="396"/>
      <c r="QN284" s="396"/>
      <c r="QO284" s="396"/>
      <c r="QP284" s="396"/>
      <c r="QQ284" s="396"/>
      <c r="QR284" s="396"/>
      <c r="QS284" s="396"/>
      <c r="QT284" s="396"/>
    </row>
    <row r="285" spans="1:462" s="16" customFormat="1">
      <c r="A285" s="377"/>
      <c r="B285" s="151" t="s">
        <v>1453</v>
      </c>
      <c r="C285" s="129"/>
      <c r="D285" s="129" t="s">
        <v>19</v>
      </c>
      <c r="E285" s="129"/>
      <c r="F285" s="155"/>
      <c r="G285" s="396"/>
      <c r="H285" s="396"/>
      <c r="I285" s="396"/>
      <c r="J285" s="396"/>
      <c r="K285" s="396"/>
      <c r="L285" s="396"/>
      <c r="M285" s="396"/>
      <c r="N285" s="396"/>
      <c r="O285" s="396"/>
      <c r="P285" s="396"/>
      <c r="Q285" s="396"/>
      <c r="R285" s="396"/>
      <c r="S285" s="396"/>
      <c r="T285" s="396"/>
      <c r="U285" s="396"/>
      <c r="V285" s="396"/>
      <c r="W285" s="396"/>
      <c r="X285" s="396"/>
      <c r="Y285" s="396"/>
      <c r="Z285" s="396"/>
      <c r="AA285" s="396"/>
      <c r="AB285" s="396"/>
      <c r="AC285" s="396"/>
      <c r="AD285" s="396"/>
      <c r="AE285" s="396"/>
      <c r="AF285" s="396"/>
      <c r="AG285" s="396"/>
      <c r="AH285" s="396"/>
      <c r="AI285" s="396"/>
      <c r="AJ285" s="396"/>
      <c r="AK285" s="396"/>
      <c r="AL285" s="396"/>
      <c r="AM285" s="396"/>
      <c r="AN285" s="396"/>
      <c r="AO285" s="396"/>
      <c r="AP285" s="396"/>
      <c r="AQ285" s="396"/>
      <c r="AR285" s="396"/>
      <c r="AS285" s="396"/>
      <c r="AT285" s="396"/>
      <c r="AU285" s="396"/>
      <c r="AV285" s="396"/>
      <c r="AW285" s="396"/>
      <c r="AX285" s="396"/>
      <c r="AY285" s="396"/>
      <c r="AZ285" s="396"/>
      <c r="BA285" s="396"/>
      <c r="BB285" s="396"/>
      <c r="BC285" s="396"/>
      <c r="BD285" s="396"/>
      <c r="BE285" s="396"/>
      <c r="BF285" s="396"/>
      <c r="BG285" s="396"/>
      <c r="BH285" s="396"/>
      <c r="BI285" s="396"/>
      <c r="BJ285" s="396"/>
      <c r="BK285" s="396"/>
      <c r="BL285" s="396"/>
      <c r="BM285" s="396"/>
      <c r="BN285" s="396"/>
      <c r="BO285" s="396"/>
      <c r="BP285" s="396"/>
      <c r="BQ285" s="396"/>
      <c r="BR285" s="396"/>
      <c r="BS285" s="396"/>
      <c r="BT285" s="396"/>
      <c r="BU285" s="396"/>
      <c r="BV285" s="396"/>
      <c r="BW285" s="396"/>
      <c r="BX285" s="396"/>
      <c r="BY285" s="396"/>
      <c r="BZ285" s="396"/>
      <c r="CA285" s="396"/>
      <c r="CB285" s="396"/>
      <c r="CC285" s="396"/>
      <c r="CD285" s="396"/>
      <c r="CE285" s="396"/>
      <c r="CF285" s="396"/>
      <c r="CG285" s="396"/>
      <c r="CH285" s="396"/>
      <c r="CI285" s="396"/>
      <c r="CJ285" s="396"/>
      <c r="CK285" s="396"/>
      <c r="CL285" s="396"/>
      <c r="CM285" s="396"/>
      <c r="CN285" s="396"/>
      <c r="CO285" s="396"/>
      <c r="CP285" s="396"/>
      <c r="CQ285" s="396"/>
      <c r="CR285" s="396"/>
      <c r="CS285" s="396"/>
      <c r="CT285" s="396"/>
      <c r="CU285" s="396"/>
      <c r="CV285" s="396"/>
      <c r="CW285" s="396"/>
      <c r="CX285" s="396"/>
      <c r="CY285" s="396"/>
      <c r="CZ285" s="396"/>
      <c r="DA285" s="396"/>
      <c r="DB285" s="396"/>
      <c r="DC285" s="396"/>
      <c r="DD285" s="396"/>
      <c r="DE285" s="396"/>
      <c r="DF285" s="396"/>
      <c r="DG285" s="396"/>
      <c r="DH285" s="396"/>
      <c r="DI285" s="396"/>
      <c r="DJ285" s="396"/>
      <c r="DK285" s="396"/>
      <c r="DL285" s="396"/>
      <c r="DM285" s="396"/>
      <c r="DN285" s="396"/>
      <c r="DO285" s="396"/>
      <c r="DP285" s="396"/>
      <c r="DQ285" s="396"/>
      <c r="DR285" s="396"/>
      <c r="DS285" s="396"/>
      <c r="DT285" s="396"/>
      <c r="DU285" s="396"/>
      <c r="DV285" s="396"/>
      <c r="DW285" s="396"/>
      <c r="DX285" s="396"/>
      <c r="DY285" s="396"/>
      <c r="DZ285" s="396"/>
      <c r="EA285" s="396"/>
      <c r="EB285" s="396"/>
      <c r="EC285" s="396"/>
      <c r="ED285" s="396"/>
      <c r="EE285" s="396"/>
      <c r="EF285" s="396"/>
      <c r="EG285" s="396"/>
      <c r="EH285" s="396"/>
      <c r="EI285" s="396"/>
      <c r="EJ285" s="396"/>
      <c r="EK285" s="396"/>
      <c r="EL285" s="396"/>
      <c r="EM285" s="396"/>
      <c r="EN285" s="396"/>
      <c r="EO285" s="396"/>
      <c r="EP285" s="396"/>
      <c r="EQ285" s="396"/>
      <c r="ER285" s="396"/>
      <c r="ES285" s="396"/>
      <c r="ET285" s="396"/>
      <c r="EU285" s="396"/>
      <c r="EV285" s="396"/>
      <c r="EW285" s="396"/>
      <c r="EX285" s="396"/>
      <c r="EY285" s="396"/>
      <c r="EZ285" s="396"/>
      <c r="FA285" s="396"/>
      <c r="FB285" s="396"/>
      <c r="FC285" s="396"/>
      <c r="FD285" s="396"/>
      <c r="FE285" s="396"/>
      <c r="FF285" s="396"/>
      <c r="FG285" s="396"/>
      <c r="FH285" s="396"/>
      <c r="FI285" s="396"/>
      <c r="FJ285" s="396"/>
      <c r="FK285" s="396"/>
      <c r="FL285" s="396"/>
      <c r="FM285" s="396"/>
      <c r="FN285" s="396"/>
      <c r="FO285" s="396"/>
      <c r="FP285" s="396"/>
      <c r="FQ285" s="396"/>
      <c r="FR285" s="396"/>
      <c r="FS285" s="396"/>
      <c r="FT285" s="396"/>
      <c r="FU285" s="396"/>
      <c r="FV285" s="396"/>
      <c r="FW285" s="396"/>
      <c r="FX285" s="396"/>
      <c r="FY285" s="396"/>
      <c r="FZ285" s="396"/>
      <c r="GA285" s="396"/>
      <c r="GB285" s="396"/>
      <c r="GC285" s="396"/>
      <c r="GD285" s="396"/>
      <c r="GE285" s="396"/>
      <c r="GF285" s="396"/>
      <c r="GG285" s="396"/>
      <c r="GH285" s="396"/>
      <c r="GI285" s="396"/>
      <c r="GJ285" s="396"/>
      <c r="GK285" s="396"/>
      <c r="GL285" s="396"/>
      <c r="GM285" s="396"/>
      <c r="GN285" s="396"/>
      <c r="GO285" s="396"/>
      <c r="GP285" s="396"/>
      <c r="GQ285" s="396"/>
      <c r="GR285" s="396"/>
      <c r="GS285" s="396"/>
      <c r="GT285" s="396"/>
      <c r="GU285" s="396"/>
      <c r="GV285" s="396"/>
      <c r="GW285" s="396"/>
      <c r="GX285" s="396"/>
      <c r="GY285" s="396"/>
      <c r="GZ285" s="396"/>
      <c r="HA285" s="396"/>
      <c r="HB285" s="396"/>
      <c r="HC285" s="396"/>
      <c r="HD285" s="396"/>
      <c r="HE285" s="396"/>
      <c r="HF285" s="396"/>
      <c r="HG285" s="396"/>
      <c r="HH285" s="396"/>
      <c r="HI285" s="396"/>
      <c r="HJ285" s="396"/>
      <c r="HK285" s="396"/>
      <c r="HL285" s="396"/>
      <c r="HM285" s="396"/>
      <c r="HN285" s="396"/>
      <c r="HO285" s="396"/>
      <c r="HP285" s="396"/>
      <c r="HQ285" s="396"/>
      <c r="HR285" s="396"/>
      <c r="HS285" s="396"/>
      <c r="HT285" s="396"/>
      <c r="HU285" s="396"/>
      <c r="HV285" s="396"/>
      <c r="HW285" s="396"/>
      <c r="HX285" s="396"/>
      <c r="HY285" s="396"/>
      <c r="HZ285" s="396"/>
      <c r="IA285" s="396"/>
      <c r="IB285" s="396"/>
      <c r="IC285" s="396"/>
      <c r="ID285" s="396"/>
      <c r="IE285" s="396"/>
      <c r="IF285" s="396"/>
      <c r="IG285" s="396"/>
      <c r="IH285" s="396"/>
      <c r="II285" s="396"/>
      <c r="IJ285" s="396"/>
      <c r="IK285" s="396"/>
      <c r="IL285" s="396"/>
      <c r="IM285" s="396"/>
      <c r="IN285" s="396"/>
      <c r="IO285" s="396"/>
      <c r="IP285" s="396"/>
      <c r="IQ285" s="396"/>
      <c r="IR285" s="396"/>
      <c r="IS285" s="396"/>
      <c r="IT285" s="396"/>
      <c r="IU285" s="396"/>
      <c r="IV285" s="396"/>
      <c r="IW285" s="396"/>
      <c r="IX285" s="396"/>
      <c r="IY285" s="396"/>
      <c r="IZ285" s="396"/>
      <c r="JA285" s="396"/>
      <c r="JB285" s="396"/>
      <c r="JC285" s="396"/>
      <c r="JD285" s="396"/>
      <c r="JE285" s="396"/>
      <c r="JF285" s="396"/>
      <c r="JG285" s="396"/>
      <c r="JH285" s="396"/>
      <c r="JI285" s="396"/>
      <c r="JJ285" s="396"/>
      <c r="JK285" s="396"/>
      <c r="JL285" s="396"/>
      <c r="JM285" s="396"/>
      <c r="JN285" s="396"/>
      <c r="JO285" s="396"/>
      <c r="JP285" s="396"/>
      <c r="JQ285" s="396"/>
      <c r="JR285" s="396"/>
      <c r="JS285" s="396"/>
      <c r="JT285" s="396"/>
      <c r="JU285" s="396"/>
      <c r="JV285" s="396"/>
      <c r="JW285" s="396"/>
      <c r="JX285" s="396"/>
      <c r="JY285" s="396"/>
      <c r="JZ285" s="396"/>
      <c r="KA285" s="396"/>
      <c r="KB285" s="396"/>
      <c r="KC285" s="396"/>
      <c r="KD285" s="396"/>
      <c r="KE285" s="396"/>
      <c r="KF285" s="396"/>
      <c r="KG285" s="396"/>
      <c r="KH285" s="396"/>
      <c r="KI285" s="396"/>
      <c r="KJ285" s="396"/>
      <c r="KK285" s="396"/>
      <c r="KL285" s="396"/>
      <c r="KM285" s="396"/>
      <c r="KN285" s="396"/>
      <c r="KO285" s="396"/>
      <c r="KP285" s="396"/>
      <c r="KQ285" s="396"/>
      <c r="KR285" s="396"/>
      <c r="KS285" s="396"/>
      <c r="KT285" s="396"/>
      <c r="KU285" s="396"/>
      <c r="KV285" s="396"/>
      <c r="KW285" s="396"/>
      <c r="KX285" s="396"/>
      <c r="KY285" s="396"/>
      <c r="KZ285" s="396"/>
      <c r="LA285" s="396"/>
      <c r="LB285" s="396"/>
      <c r="LC285" s="396"/>
      <c r="LD285" s="396"/>
      <c r="LE285" s="396"/>
      <c r="LF285" s="396"/>
      <c r="LG285" s="396"/>
      <c r="LH285" s="396"/>
      <c r="LI285" s="396"/>
      <c r="LJ285" s="396"/>
      <c r="LK285" s="396"/>
      <c r="LL285" s="396"/>
      <c r="LM285" s="396"/>
      <c r="LN285" s="396"/>
      <c r="LO285" s="396"/>
      <c r="LP285" s="396"/>
      <c r="LQ285" s="396"/>
      <c r="LR285" s="396"/>
      <c r="LS285" s="396"/>
      <c r="LT285" s="396"/>
      <c r="LU285" s="396"/>
      <c r="LV285" s="396"/>
      <c r="LW285" s="396"/>
      <c r="LX285" s="396"/>
      <c r="LY285" s="396"/>
      <c r="LZ285" s="396"/>
      <c r="MA285" s="396"/>
      <c r="MB285" s="396"/>
      <c r="MC285" s="396"/>
      <c r="MD285" s="396"/>
      <c r="ME285" s="396"/>
      <c r="MF285" s="396"/>
      <c r="MG285" s="396"/>
      <c r="MH285" s="396"/>
      <c r="MI285" s="396"/>
      <c r="MJ285" s="396"/>
      <c r="MK285" s="396"/>
      <c r="ML285" s="396"/>
      <c r="MM285" s="396"/>
      <c r="MN285" s="396"/>
      <c r="MO285" s="396"/>
      <c r="MP285" s="396"/>
      <c r="MQ285" s="396"/>
      <c r="MR285" s="396"/>
      <c r="MS285" s="396"/>
      <c r="MT285" s="396"/>
      <c r="MU285" s="396"/>
      <c r="MV285" s="396"/>
      <c r="MW285" s="396"/>
      <c r="MX285" s="396"/>
      <c r="MY285" s="396"/>
      <c r="MZ285" s="396"/>
      <c r="NA285" s="396"/>
      <c r="NB285" s="396"/>
      <c r="NC285" s="396"/>
      <c r="ND285" s="396"/>
      <c r="NE285" s="396"/>
      <c r="NF285" s="396"/>
      <c r="NG285" s="396"/>
      <c r="NH285" s="396"/>
      <c r="NI285" s="396"/>
      <c r="NJ285" s="396"/>
      <c r="NK285" s="396"/>
      <c r="NL285" s="396"/>
      <c r="NM285" s="396"/>
      <c r="NN285" s="396"/>
      <c r="NO285" s="396"/>
      <c r="NP285" s="396"/>
      <c r="NQ285" s="396"/>
      <c r="NR285" s="396"/>
      <c r="NS285" s="396"/>
      <c r="NT285" s="396"/>
      <c r="NU285" s="396"/>
      <c r="NV285" s="396"/>
      <c r="NW285" s="396"/>
      <c r="NX285" s="396"/>
      <c r="NY285" s="396"/>
      <c r="NZ285" s="396"/>
      <c r="OA285" s="396"/>
      <c r="OB285" s="396"/>
      <c r="OC285" s="396"/>
      <c r="OD285" s="396"/>
      <c r="OE285" s="396"/>
      <c r="OF285" s="396"/>
      <c r="OG285" s="396"/>
      <c r="OH285" s="396"/>
      <c r="OI285" s="396"/>
      <c r="OJ285" s="396"/>
      <c r="OK285" s="396"/>
      <c r="OL285" s="396"/>
      <c r="OM285" s="396"/>
      <c r="ON285" s="396"/>
      <c r="OO285" s="396"/>
      <c r="OP285" s="396"/>
      <c r="OQ285" s="396"/>
      <c r="OR285" s="396"/>
      <c r="OS285" s="396"/>
      <c r="OT285" s="396"/>
      <c r="OU285" s="396"/>
      <c r="OV285" s="396"/>
      <c r="OW285" s="396"/>
      <c r="OX285" s="396"/>
      <c r="OY285" s="396"/>
      <c r="OZ285" s="396"/>
      <c r="PA285" s="396"/>
      <c r="PB285" s="396"/>
      <c r="PC285" s="396"/>
      <c r="PD285" s="396"/>
      <c r="PE285" s="396"/>
      <c r="PF285" s="396"/>
      <c r="PG285" s="396"/>
      <c r="PH285" s="396"/>
      <c r="PI285" s="396"/>
      <c r="PJ285" s="396"/>
      <c r="PK285" s="396"/>
      <c r="PL285" s="396"/>
      <c r="PM285" s="396"/>
      <c r="PN285" s="396"/>
      <c r="PO285" s="396"/>
      <c r="PP285" s="396"/>
      <c r="PQ285" s="396"/>
      <c r="PR285" s="396"/>
      <c r="PS285" s="396"/>
      <c r="PT285" s="396"/>
      <c r="PU285" s="396"/>
      <c r="PV285" s="396"/>
      <c r="PW285" s="396"/>
      <c r="PX285" s="396"/>
      <c r="PY285" s="396"/>
      <c r="PZ285" s="396"/>
      <c r="QA285" s="396"/>
      <c r="QB285" s="396"/>
      <c r="QC285" s="396"/>
      <c r="QD285" s="396"/>
      <c r="QE285" s="396"/>
      <c r="QF285" s="396"/>
      <c r="QG285" s="396"/>
      <c r="QH285" s="396"/>
      <c r="QI285" s="396"/>
      <c r="QJ285" s="396"/>
      <c r="QK285" s="396"/>
      <c r="QL285" s="396"/>
      <c r="QM285" s="396"/>
      <c r="QN285" s="396"/>
      <c r="QO285" s="396"/>
      <c r="QP285" s="396"/>
      <c r="QQ285" s="396"/>
      <c r="QR285" s="396"/>
      <c r="QS285" s="396"/>
      <c r="QT285" s="396"/>
    </row>
    <row r="286" spans="1:462" s="16" customFormat="1">
      <c r="A286" s="375">
        <v>5</v>
      </c>
      <c r="B286" s="149" t="s">
        <v>91</v>
      </c>
      <c r="C286" s="144"/>
      <c r="D286" s="144"/>
      <c r="E286" s="144"/>
      <c r="F286" s="157"/>
      <c r="G286" s="396"/>
      <c r="H286" s="396"/>
      <c r="I286" s="396"/>
      <c r="J286" s="396"/>
      <c r="K286" s="396"/>
      <c r="L286" s="396"/>
      <c r="M286" s="396"/>
      <c r="N286" s="396"/>
      <c r="O286" s="396"/>
      <c r="P286" s="396"/>
      <c r="Q286" s="396"/>
      <c r="R286" s="396"/>
      <c r="S286" s="396"/>
      <c r="T286" s="396"/>
      <c r="U286" s="396"/>
      <c r="V286" s="396"/>
      <c r="W286" s="396"/>
      <c r="X286" s="396"/>
      <c r="Y286" s="396"/>
      <c r="Z286" s="396"/>
      <c r="AA286" s="396"/>
      <c r="AB286" s="396"/>
      <c r="AC286" s="396"/>
      <c r="AD286" s="396"/>
      <c r="AE286" s="396"/>
      <c r="AF286" s="396"/>
      <c r="AG286" s="396"/>
      <c r="AH286" s="396"/>
      <c r="AI286" s="396"/>
      <c r="AJ286" s="396"/>
      <c r="AK286" s="396"/>
      <c r="AL286" s="396"/>
      <c r="AM286" s="396"/>
      <c r="AN286" s="396"/>
      <c r="AO286" s="396"/>
      <c r="AP286" s="396"/>
      <c r="AQ286" s="396"/>
      <c r="AR286" s="396"/>
      <c r="AS286" s="396"/>
      <c r="AT286" s="396"/>
      <c r="AU286" s="396"/>
      <c r="AV286" s="396"/>
      <c r="AW286" s="396"/>
      <c r="AX286" s="396"/>
      <c r="AY286" s="396"/>
      <c r="AZ286" s="396"/>
      <c r="BA286" s="396"/>
      <c r="BB286" s="396"/>
      <c r="BC286" s="396"/>
      <c r="BD286" s="396"/>
      <c r="BE286" s="396"/>
      <c r="BF286" s="396"/>
      <c r="BG286" s="396"/>
      <c r="BH286" s="396"/>
      <c r="BI286" s="396"/>
      <c r="BJ286" s="396"/>
      <c r="BK286" s="396"/>
      <c r="BL286" s="396"/>
      <c r="BM286" s="396"/>
      <c r="BN286" s="396"/>
      <c r="BO286" s="396"/>
      <c r="BP286" s="396"/>
      <c r="BQ286" s="396"/>
      <c r="BR286" s="396"/>
      <c r="BS286" s="396"/>
      <c r="BT286" s="396"/>
      <c r="BU286" s="396"/>
      <c r="BV286" s="396"/>
      <c r="BW286" s="396"/>
      <c r="BX286" s="396"/>
      <c r="BY286" s="396"/>
      <c r="BZ286" s="396"/>
      <c r="CA286" s="396"/>
      <c r="CB286" s="396"/>
      <c r="CC286" s="396"/>
      <c r="CD286" s="396"/>
      <c r="CE286" s="396"/>
      <c r="CF286" s="396"/>
      <c r="CG286" s="396"/>
      <c r="CH286" s="396"/>
      <c r="CI286" s="396"/>
      <c r="CJ286" s="396"/>
      <c r="CK286" s="396"/>
      <c r="CL286" s="396"/>
      <c r="CM286" s="396"/>
      <c r="CN286" s="396"/>
      <c r="CO286" s="396"/>
      <c r="CP286" s="396"/>
      <c r="CQ286" s="396"/>
      <c r="CR286" s="396"/>
      <c r="CS286" s="396"/>
      <c r="CT286" s="396"/>
      <c r="CU286" s="396"/>
      <c r="CV286" s="396"/>
      <c r="CW286" s="396"/>
      <c r="CX286" s="396"/>
      <c r="CY286" s="396"/>
      <c r="CZ286" s="396"/>
      <c r="DA286" s="396"/>
      <c r="DB286" s="396"/>
      <c r="DC286" s="396"/>
      <c r="DD286" s="396"/>
      <c r="DE286" s="396"/>
      <c r="DF286" s="396"/>
      <c r="DG286" s="396"/>
      <c r="DH286" s="396"/>
      <c r="DI286" s="396"/>
      <c r="DJ286" s="396"/>
      <c r="DK286" s="396"/>
      <c r="DL286" s="396"/>
      <c r="DM286" s="396"/>
      <c r="DN286" s="396"/>
      <c r="DO286" s="396"/>
      <c r="DP286" s="396"/>
      <c r="DQ286" s="396"/>
      <c r="DR286" s="396"/>
      <c r="DS286" s="396"/>
      <c r="DT286" s="396"/>
      <c r="DU286" s="396"/>
      <c r="DV286" s="396"/>
      <c r="DW286" s="396"/>
      <c r="DX286" s="396"/>
      <c r="DY286" s="396"/>
      <c r="DZ286" s="396"/>
      <c r="EA286" s="396"/>
      <c r="EB286" s="396"/>
      <c r="EC286" s="396"/>
      <c r="ED286" s="396"/>
      <c r="EE286" s="396"/>
      <c r="EF286" s="396"/>
      <c r="EG286" s="396"/>
      <c r="EH286" s="396"/>
      <c r="EI286" s="396"/>
      <c r="EJ286" s="396"/>
      <c r="EK286" s="396"/>
      <c r="EL286" s="396"/>
      <c r="EM286" s="396"/>
      <c r="EN286" s="396"/>
      <c r="EO286" s="396"/>
      <c r="EP286" s="396"/>
      <c r="EQ286" s="396"/>
      <c r="ER286" s="396"/>
      <c r="ES286" s="396"/>
      <c r="ET286" s="396"/>
      <c r="EU286" s="396"/>
      <c r="EV286" s="396"/>
      <c r="EW286" s="396"/>
      <c r="EX286" s="396"/>
      <c r="EY286" s="396"/>
      <c r="EZ286" s="396"/>
      <c r="FA286" s="396"/>
      <c r="FB286" s="396"/>
      <c r="FC286" s="396"/>
      <c r="FD286" s="396"/>
      <c r="FE286" s="396"/>
      <c r="FF286" s="396"/>
      <c r="FG286" s="396"/>
      <c r="FH286" s="396"/>
      <c r="FI286" s="396"/>
      <c r="FJ286" s="396"/>
      <c r="FK286" s="396"/>
      <c r="FL286" s="396"/>
      <c r="FM286" s="396"/>
      <c r="FN286" s="396"/>
      <c r="FO286" s="396"/>
      <c r="FP286" s="396"/>
      <c r="FQ286" s="396"/>
      <c r="FR286" s="396"/>
      <c r="FS286" s="396"/>
      <c r="FT286" s="396"/>
      <c r="FU286" s="396"/>
      <c r="FV286" s="396"/>
      <c r="FW286" s="396"/>
      <c r="FX286" s="396"/>
      <c r="FY286" s="396"/>
      <c r="FZ286" s="396"/>
      <c r="GA286" s="396"/>
      <c r="GB286" s="396"/>
      <c r="GC286" s="396"/>
      <c r="GD286" s="396"/>
      <c r="GE286" s="396"/>
      <c r="GF286" s="396"/>
      <c r="GG286" s="396"/>
      <c r="GH286" s="396"/>
      <c r="GI286" s="396"/>
      <c r="GJ286" s="396"/>
      <c r="GK286" s="396"/>
      <c r="GL286" s="396"/>
      <c r="GM286" s="396"/>
      <c r="GN286" s="396"/>
      <c r="GO286" s="396"/>
      <c r="GP286" s="396"/>
      <c r="GQ286" s="396"/>
      <c r="GR286" s="396"/>
      <c r="GS286" s="396"/>
      <c r="GT286" s="396"/>
      <c r="GU286" s="396"/>
      <c r="GV286" s="396"/>
      <c r="GW286" s="396"/>
      <c r="GX286" s="396"/>
      <c r="GY286" s="396"/>
      <c r="GZ286" s="396"/>
      <c r="HA286" s="396"/>
      <c r="HB286" s="396"/>
      <c r="HC286" s="396"/>
      <c r="HD286" s="396"/>
      <c r="HE286" s="396"/>
      <c r="HF286" s="396"/>
      <c r="HG286" s="396"/>
      <c r="HH286" s="396"/>
      <c r="HI286" s="396"/>
      <c r="HJ286" s="396"/>
      <c r="HK286" s="396"/>
      <c r="HL286" s="396"/>
      <c r="HM286" s="396"/>
      <c r="HN286" s="396"/>
      <c r="HO286" s="396"/>
      <c r="HP286" s="396"/>
      <c r="HQ286" s="396"/>
      <c r="HR286" s="396"/>
      <c r="HS286" s="396"/>
      <c r="HT286" s="396"/>
      <c r="HU286" s="396"/>
      <c r="HV286" s="396"/>
      <c r="HW286" s="396"/>
      <c r="HX286" s="396"/>
      <c r="HY286" s="396"/>
      <c r="HZ286" s="396"/>
      <c r="IA286" s="396"/>
      <c r="IB286" s="396"/>
      <c r="IC286" s="396"/>
      <c r="ID286" s="396"/>
      <c r="IE286" s="396"/>
      <c r="IF286" s="396"/>
      <c r="IG286" s="396"/>
      <c r="IH286" s="396"/>
      <c r="II286" s="396"/>
      <c r="IJ286" s="396"/>
      <c r="IK286" s="396"/>
      <c r="IL286" s="396"/>
      <c r="IM286" s="396"/>
      <c r="IN286" s="396"/>
      <c r="IO286" s="396"/>
      <c r="IP286" s="396"/>
      <c r="IQ286" s="396"/>
      <c r="IR286" s="396"/>
      <c r="IS286" s="396"/>
      <c r="IT286" s="396"/>
      <c r="IU286" s="396"/>
      <c r="IV286" s="396"/>
      <c r="IW286" s="396"/>
      <c r="IX286" s="396"/>
      <c r="IY286" s="396"/>
      <c r="IZ286" s="396"/>
      <c r="JA286" s="396"/>
      <c r="JB286" s="396"/>
      <c r="JC286" s="396"/>
      <c r="JD286" s="396"/>
      <c r="JE286" s="396"/>
      <c r="JF286" s="396"/>
      <c r="JG286" s="396"/>
      <c r="JH286" s="396"/>
      <c r="JI286" s="396"/>
      <c r="JJ286" s="396"/>
      <c r="JK286" s="396"/>
      <c r="JL286" s="396"/>
      <c r="JM286" s="396"/>
      <c r="JN286" s="396"/>
      <c r="JO286" s="396"/>
      <c r="JP286" s="396"/>
      <c r="JQ286" s="396"/>
      <c r="JR286" s="396"/>
      <c r="JS286" s="396"/>
      <c r="JT286" s="396"/>
      <c r="JU286" s="396"/>
      <c r="JV286" s="396"/>
      <c r="JW286" s="396"/>
      <c r="JX286" s="396"/>
      <c r="JY286" s="396"/>
      <c r="JZ286" s="396"/>
      <c r="KA286" s="396"/>
      <c r="KB286" s="396"/>
      <c r="KC286" s="396"/>
      <c r="KD286" s="396"/>
      <c r="KE286" s="396"/>
      <c r="KF286" s="396"/>
      <c r="KG286" s="396"/>
      <c r="KH286" s="396"/>
      <c r="KI286" s="396"/>
      <c r="KJ286" s="396"/>
      <c r="KK286" s="396"/>
      <c r="KL286" s="396"/>
      <c r="KM286" s="396"/>
      <c r="KN286" s="396"/>
      <c r="KO286" s="396"/>
      <c r="KP286" s="396"/>
      <c r="KQ286" s="396"/>
      <c r="KR286" s="396"/>
      <c r="KS286" s="396"/>
      <c r="KT286" s="396"/>
      <c r="KU286" s="396"/>
      <c r="KV286" s="396"/>
      <c r="KW286" s="396"/>
      <c r="KX286" s="396"/>
      <c r="KY286" s="396"/>
      <c r="KZ286" s="396"/>
      <c r="LA286" s="396"/>
      <c r="LB286" s="396"/>
      <c r="LC286" s="396"/>
      <c r="LD286" s="396"/>
      <c r="LE286" s="396"/>
      <c r="LF286" s="396"/>
      <c r="LG286" s="396"/>
      <c r="LH286" s="396"/>
      <c r="LI286" s="396"/>
      <c r="LJ286" s="396"/>
      <c r="LK286" s="396"/>
      <c r="LL286" s="396"/>
      <c r="LM286" s="396"/>
      <c r="LN286" s="396"/>
      <c r="LO286" s="396"/>
      <c r="LP286" s="396"/>
      <c r="LQ286" s="396"/>
      <c r="LR286" s="396"/>
      <c r="LS286" s="396"/>
      <c r="LT286" s="396"/>
      <c r="LU286" s="396"/>
      <c r="LV286" s="396"/>
      <c r="LW286" s="396"/>
      <c r="LX286" s="396"/>
      <c r="LY286" s="396"/>
      <c r="LZ286" s="396"/>
      <c r="MA286" s="396"/>
      <c r="MB286" s="396"/>
      <c r="MC286" s="396"/>
      <c r="MD286" s="396"/>
      <c r="ME286" s="396"/>
      <c r="MF286" s="396"/>
      <c r="MG286" s="396"/>
      <c r="MH286" s="396"/>
      <c r="MI286" s="396"/>
      <c r="MJ286" s="396"/>
      <c r="MK286" s="396"/>
      <c r="ML286" s="396"/>
      <c r="MM286" s="396"/>
      <c r="MN286" s="396"/>
      <c r="MO286" s="396"/>
      <c r="MP286" s="396"/>
      <c r="MQ286" s="396"/>
      <c r="MR286" s="396"/>
      <c r="MS286" s="396"/>
      <c r="MT286" s="396"/>
      <c r="MU286" s="396"/>
      <c r="MV286" s="396"/>
      <c r="MW286" s="396"/>
      <c r="MX286" s="396"/>
      <c r="MY286" s="396"/>
      <c r="MZ286" s="396"/>
      <c r="NA286" s="396"/>
      <c r="NB286" s="396"/>
      <c r="NC286" s="396"/>
      <c r="ND286" s="396"/>
      <c r="NE286" s="396"/>
      <c r="NF286" s="396"/>
      <c r="NG286" s="396"/>
      <c r="NH286" s="396"/>
      <c r="NI286" s="396"/>
      <c r="NJ286" s="396"/>
      <c r="NK286" s="396"/>
      <c r="NL286" s="396"/>
      <c r="NM286" s="396"/>
      <c r="NN286" s="396"/>
      <c r="NO286" s="396"/>
      <c r="NP286" s="396"/>
      <c r="NQ286" s="396"/>
      <c r="NR286" s="396"/>
      <c r="NS286" s="396"/>
      <c r="NT286" s="396"/>
      <c r="NU286" s="396"/>
      <c r="NV286" s="396"/>
      <c r="NW286" s="396"/>
      <c r="NX286" s="396"/>
      <c r="NY286" s="396"/>
      <c r="NZ286" s="396"/>
      <c r="OA286" s="396"/>
      <c r="OB286" s="396"/>
      <c r="OC286" s="396"/>
      <c r="OD286" s="396"/>
      <c r="OE286" s="396"/>
      <c r="OF286" s="396"/>
      <c r="OG286" s="396"/>
      <c r="OH286" s="396"/>
      <c r="OI286" s="396"/>
      <c r="OJ286" s="396"/>
      <c r="OK286" s="396"/>
      <c r="OL286" s="396"/>
      <c r="OM286" s="396"/>
      <c r="ON286" s="396"/>
      <c r="OO286" s="396"/>
      <c r="OP286" s="396"/>
      <c r="OQ286" s="396"/>
      <c r="OR286" s="396"/>
      <c r="OS286" s="396"/>
      <c r="OT286" s="396"/>
      <c r="OU286" s="396"/>
      <c r="OV286" s="396"/>
      <c r="OW286" s="396"/>
      <c r="OX286" s="396"/>
      <c r="OY286" s="396"/>
      <c r="OZ286" s="396"/>
      <c r="PA286" s="396"/>
      <c r="PB286" s="396"/>
      <c r="PC286" s="396"/>
      <c r="PD286" s="396"/>
      <c r="PE286" s="396"/>
      <c r="PF286" s="396"/>
      <c r="PG286" s="396"/>
      <c r="PH286" s="396"/>
      <c r="PI286" s="396"/>
      <c r="PJ286" s="396"/>
      <c r="PK286" s="396"/>
      <c r="PL286" s="396"/>
      <c r="PM286" s="396"/>
      <c r="PN286" s="396"/>
      <c r="PO286" s="396"/>
      <c r="PP286" s="396"/>
      <c r="PQ286" s="396"/>
      <c r="PR286" s="396"/>
      <c r="PS286" s="396"/>
      <c r="PT286" s="396"/>
      <c r="PU286" s="396"/>
      <c r="PV286" s="396"/>
      <c r="PW286" s="396"/>
      <c r="PX286" s="396"/>
      <c r="PY286" s="396"/>
      <c r="PZ286" s="396"/>
      <c r="QA286" s="396"/>
      <c r="QB286" s="396"/>
      <c r="QC286" s="396"/>
      <c r="QD286" s="396"/>
      <c r="QE286" s="396"/>
      <c r="QF286" s="396"/>
      <c r="QG286" s="396"/>
      <c r="QH286" s="396"/>
      <c r="QI286" s="396"/>
      <c r="QJ286" s="396"/>
      <c r="QK286" s="396"/>
      <c r="QL286" s="396"/>
      <c r="QM286" s="396"/>
      <c r="QN286" s="396"/>
      <c r="QO286" s="396"/>
      <c r="QP286" s="396"/>
      <c r="QQ286" s="396"/>
      <c r="QR286" s="396"/>
      <c r="QS286" s="396"/>
      <c r="QT286" s="396"/>
    </row>
    <row r="287" spans="1:462" s="16" customFormat="1">
      <c r="A287" s="377"/>
      <c r="B287" s="145" t="s">
        <v>267</v>
      </c>
      <c r="C287" s="129" t="s">
        <v>16</v>
      </c>
      <c r="D287" s="129">
        <v>125</v>
      </c>
      <c r="E287" s="146"/>
      <c r="F287" s="158"/>
      <c r="G287" s="396"/>
      <c r="H287" s="396"/>
      <c r="I287" s="396"/>
      <c r="J287" s="396"/>
      <c r="K287" s="396"/>
      <c r="L287" s="396"/>
      <c r="M287" s="396"/>
      <c r="N287" s="396"/>
      <c r="O287" s="396"/>
      <c r="P287" s="396"/>
      <c r="Q287" s="396"/>
      <c r="R287" s="396"/>
      <c r="S287" s="396"/>
      <c r="T287" s="396"/>
      <c r="U287" s="396"/>
      <c r="V287" s="396"/>
      <c r="W287" s="396"/>
      <c r="X287" s="396"/>
      <c r="Y287" s="396"/>
      <c r="Z287" s="396"/>
      <c r="AA287" s="396"/>
      <c r="AB287" s="396"/>
      <c r="AC287" s="396"/>
      <c r="AD287" s="396"/>
      <c r="AE287" s="396"/>
      <c r="AF287" s="396"/>
      <c r="AG287" s="396"/>
      <c r="AH287" s="396"/>
      <c r="AI287" s="396"/>
      <c r="AJ287" s="396"/>
      <c r="AK287" s="396"/>
      <c r="AL287" s="396"/>
      <c r="AM287" s="396"/>
      <c r="AN287" s="396"/>
      <c r="AO287" s="396"/>
      <c r="AP287" s="396"/>
      <c r="AQ287" s="396"/>
      <c r="AR287" s="396"/>
      <c r="AS287" s="396"/>
      <c r="AT287" s="396"/>
      <c r="AU287" s="396"/>
      <c r="AV287" s="396"/>
      <c r="AW287" s="396"/>
      <c r="AX287" s="396"/>
      <c r="AY287" s="396"/>
      <c r="AZ287" s="396"/>
      <c r="BA287" s="396"/>
      <c r="BB287" s="396"/>
      <c r="BC287" s="396"/>
      <c r="BD287" s="396"/>
      <c r="BE287" s="396"/>
      <c r="BF287" s="396"/>
      <c r="BG287" s="396"/>
      <c r="BH287" s="396"/>
      <c r="BI287" s="396"/>
      <c r="BJ287" s="396"/>
      <c r="BK287" s="396"/>
      <c r="BL287" s="396"/>
      <c r="BM287" s="396"/>
      <c r="BN287" s="396"/>
      <c r="BO287" s="396"/>
      <c r="BP287" s="396"/>
      <c r="BQ287" s="396"/>
      <c r="BR287" s="396"/>
      <c r="BS287" s="396"/>
      <c r="BT287" s="396"/>
      <c r="BU287" s="396"/>
      <c r="BV287" s="396"/>
      <c r="BW287" s="396"/>
      <c r="BX287" s="396"/>
      <c r="BY287" s="396"/>
      <c r="BZ287" s="396"/>
      <c r="CA287" s="396"/>
      <c r="CB287" s="396"/>
      <c r="CC287" s="396"/>
      <c r="CD287" s="396"/>
      <c r="CE287" s="396"/>
      <c r="CF287" s="396"/>
      <c r="CG287" s="396"/>
      <c r="CH287" s="396"/>
      <c r="CI287" s="396"/>
      <c r="CJ287" s="396"/>
      <c r="CK287" s="396"/>
      <c r="CL287" s="396"/>
      <c r="CM287" s="396"/>
      <c r="CN287" s="396"/>
      <c r="CO287" s="396"/>
      <c r="CP287" s="396"/>
      <c r="CQ287" s="396"/>
      <c r="CR287" s="396"/>
      <c r="CS287" s="396"/>
      <c r="CT287" s="396"/>
      <c r="CU287" s="396"/>
      <c r="CV287" s="396"/>
      <c r="CW287" s="396"/>
      <c r="CX287" s="396"/>
      <c r="CY287" s="396"/>
      <c r="CZ287" s="396"/>
      <c r="DA287" s="396"/>
      <c r="DB287" s="396"/>
      <c r="DC287" s="396"/>
      <c r="DD287" s="396"/>
      <c r="DE287" s="396"/>
      <c r="DF287" s="396"/>
      <c r="DG287" s="396"/>
      <c r="DH287" s="396"/>
      <c r="DI287" s="396"/>
      <c r="DJ287" s="396"/>
      <c r="DK287" s="396"/>
      <c r="DL287" s="396"/>
      <c r="DM287" s="396"/>
      <c r="DN287" s="396"/>
      <c r="DO287" s="396"/>
      <c r="DP287" s="396"/>
      <c r="DQ287" s="396"/>
      <c r="DR287" s="396"/>
      <c r="DS287" s="396"/>
      <c r="DT287" s="396"/>
      <c r="DU287" s="396"/>
      <c r="DV287" s="396"/>
      <c r="DW287" s="396"/>
      <c r="DX287" s="396"/>
      <c r="DY287" s="396"/>
      <c r="DZ287" s="396"/>
      <c r="EA287" s="396"/>
      <c r="EB287" s="396"/>
      <c r="EC287" s="396"/>
      <c r="ED287" s="396"/>
      <c r="EE287" s="396"/>
      <c r="EF287" s="396"/>
      <c r="EG287" s="396"/>
      <c r="EH287" s="396"/>
      <c r="EI287" s="396"/>
      <c r="EJ287" s="396"/>
      <c r="EK287" s="396"/>
      <c r="EL287" s="396"/>
      <c r="EM287" s="396"/>
      <c r="EN287" s="396"/>
      <c r="EO287" s="396"/>
      <c r="EP287" s="396"/>
      <c r="EQ287" s="396"/>
      <c r="ER287" s="396"/>
      <c r="ES287" s="396"/>
      <c r="ET287" s="396"/>
      <c r="EU287" s="396"/>
      <c r="EV287" s="396"/>
      <c r="EW287" s="396"/>
      <c r="EX287" s="396"/>
      <c r="EY287" s="396"/>
      <c r="EZ287" s="396"/>
      <c r="FA287" s="396"/>
      <c r="FB287" s="396"/>
      <c r="FC287" s="396"/>
      <c r="FD287" s="396"/>
      <c r="FE287" s="396"/>
      <c r="FF287" s="396"/>
      <c r="FG287" s="396"/>
      <c r="FH287" s="396"/>
      <c r="FI287" s="396"/>
      <c r="FJ287" s="396"/>
      <c r="FK287" s="396"/>
      <c r="FL287" s="396"/>
      <c r="FM287" s="396"/>
      <c r="FN287" s="396"/>
      <c r="FO287" s="396"/>
      <c r="FP287" s="396"/>
      <c r="FQ287" s="396"/>
      <c r="FR287" s="396"/>
      <c r="FS287" s="396"/>
      <c r="FT287" s="396"/>
      <c r="FU287" s="396"/>
      <c r="FV287" s="396"/>
      <c r="FW287" s="396"/>
      <c r="FX287" s="396"/>
      <c r="FY287" s="396"/>
      <c r="FZ287" s="396"/>
      <c r="GA287" s="396"/>
      <c r="GB287" s="396"/>
      <c r="GC287" s="396"/>
      <c r="GD287" s="396"/>
      <c r="GE287" s="396"/>
      <c r="GF287" s="396"/>
      <c r="GG287" s="396"/>
      <c r="GH287" s="396"/>
      <c r="GI287" s="396"/>
      <c r="GJ287" s="396"/>
      <c r="GK287" s="396"/>
      <c r="GL287" s="396"/>
      <c r="GM287" s="396"/>
      <c r="GN287" s="396"/>
      <c r="GO287" s="396"/>
      <c r="GP287" s="396"/>
      <c r="GQ287" s="396"/>
      <c r="GR287" s="396"/>
      <c r="GS287" s="396"/>
      <c r="GT287" s="396"/>
      <c r="GU287" s="396"/>
      <c r="GV287" s="396"/>
      <c r="GW287" s="396"/>
      <c r="GX287" s="396"/>
      <c r="GY287" s="396"/>
      <c r="GZ287" s="396"/>
      <c r="HA287" s="396"/>
      <c r="HB287" s="396"/>
      <c r="HC287" s="396"/>
      <c r="HD287" s="396"/>
      <c r="HE287" s="396"/>
      <c r="HF287" s="396"/>
      <c r="HG287" s="396"/>
      <c r="HH287" s="396"/>
      <c r="HI287" s="396"/>
      <c r="HJ287" s="396"/>
      <c r="HK287" s="396"/>
      <c r="HL287" s="396"/>
      <c r="HM287" s="396"/>
      <c r="HN287" s="396"/>
      <c r="HO287" s="396"/>
      <c r="HP287" s="396"/>
      <c r="HQ287" s="396"/>
      <c r="HR287" s="396"/>
      <c r="HS287" s="396"/>
      <c r="HT287" s="396"/>
      <c r="HU287" s="396"/>
      <c r="HV287" s="396"/>
      <c r="HW287" s="396"/>
      <c r="HX287" s="396"/>
      <c r="HY287" s="396"/>
      <c r="HZ287" s="396"/>
      <c r="IA287" s="396"/>
      <c r="IB287" s="396"/>
      <c r="IC287" s="396"/>
      <c r="ID287" s="396"/>
      <c r="IE287" s="396"/>
      <c r="IF287" s="396"/>
      <c r="IG287" s="396"/>
      <c r="IH287" s="396"/>
      <c r="II287" s="396"/>
      <c r="IJ287" s="396"/>
      <c r="IK287" s="396"/>
      <c r="IL287" s="396"/>
      <c r="IM287" s="396"/>
      <c r="IN287" s="396"/>
      <c r="IO287" s="396"/>
      <c r="IP287" s="396"/>
      <c r="IQ287" s="396"/>
      <c r="IR287" s="396"/>
      <c r="IS287" s="396"/>
      <c r="IT287" s="396"/>
      <c r="IU287" s="396"/>
      <c r="IV287" s="396"/>
      <c r="IW287" s="396"/>
      <c r="IX287" s="396"/>
      <c r="IY287" s="396"/>
      <c r="IZ287" s="396"/>
      <c r="JA287" s="396"/>
      <c r="JB287" s="396"/>
      <c r="JC287" s="396"/>
      <c r="JD287" s="396"/>
      <c r="JE287" s="396"/>
      <c r="JF287" s="396"/>
      <c r="JG287" s="396"/>
      <c r="JH287" s="396"/>
      <c r="JI287" s="396"/>
      <c r="JJ287" s="396"/>
      <c r="JK287" s="396"/>
      <c r="JL287" s="396"/>
      <c r="JM287" s="396"/>
      <c r="JN287" s="396"/>
      <c r="JO287" s="396"/>
      <c r="JP287" s="396"/>
      <c r="JQ287" s="396"/>
      <c r="JR287" s="396"/>
      <c r="JS287" s="396"/>
      <c r="JT287" s="396"/>
      <c r="JU287" s="396"/>
      <c r="JV287" s="396"/>
      <c r="JW287" s="396"/>
      <c r="JX287" s="396"/>
      <c r="JY287" s="396"/>
      <c r="JZ287" s="396"/>
      <c r="KA287" s="396"/>
      <c r="KB287" s="396"/>
      <c r="KC287" s="396"/>
      <c r="KD287" s="396"/>
      <c r="KE287" s="396"/>
      <c r="KF287" s="396"/>
      <c r="KG287" s="396"/>
      <c r="KH287" s="396"/>
      <c r="KI287" s="396"/>
      <c r="KJ287" s="396"/>
      <c r="KK287" s="396"/>
      <c r="KL287" s="396"/>
      <c r="KM287" s="396"/>
      <c r="KN287" s="396"/>
      <c r="KO287" s="396"/>
      <c r="KP287" s="396"/>
      <c r="KQ287" s="396"/>
      <c r="KR287" s="396"/>
      <c r="KS287" s="396"/>
      <c r="KT287" s="396"/>
      <c r="KU287" s="396"/>
      <c r="KV287" s="396"/>
      <c r="KW287" s="396"/>
      <c r="KX287" s="396"/>
      <c r="KY287" s="396"/>
      <c r="KZ287" s="396"/>
      <c r="LA287" s="396"/>
      <c r="LB287" s="396"/>
      <c r="LC287" s="396"/>
      <c r="LD287" s="396"/>
      <c r="LE287" s="396"/>
      <c r="LF287" s="396"/>
      <c r="LG287" s="396"/>
      <c r="LH287" s="396"/>
      <c r="LI287" s="396"/>
      <c r="LJ287" s="396"/>
      <c r="LK287" s="396"/>
      <c r="LL287" s="396"/>
      <c r="LM287" s="396"/>
      <c r="LN287" s="396"/>
      <c r="LO287" s="396"/>
      <c r="LP287" s="396"/>
      <c r="LQ287" s="396"/>
      <c r="LR287" s="396"/>
      <c r="LS287" s="396"/>
      <c r="LT287" s="396"/>
      <c r="LU287" s="396"/>
      <c r="LV287" s="396"/>
      <c r="LW287" s="396"/>
      <c r="LX287" s="396"/>
      <c r="LY287" s="396"/>
      <c r="LZ287" s="396"/>
      <c r="MA287" s="396"/>
      <c r="MB287" s="396"/>
      <c r="MC287" s="396"/>
      <c r="MD287" s="396"/>
      <c r="ME287" s="396"/>
      <c r="MF287" s="396"/>
      <c r="MG287" s="396"/>
      <c r="MH287" s="396"/>
      <c r="MI287" s="396"/>
      <c r="MJ287" s="396"/>
      <c r="MK287" s="396"/>
      <c r="ML287" s="396"/>
      <c r="MM287" s="396"/>
      <c r="MN287" s="396"/>
      <c r="MO287" s="396"/>
      <c r="MP287" s="396"/>
      <c r="MQ287" s="396"/>
      <c r="MR287" s="396"/>
      <c r="MS287" s="396"/>
      <c r="MT287" s="396"/>
      <c r="MU287" s="396"/>
      <c r="MV287" s="396"/>
      <c r="MW287" s="396"/>
      <c r="MX287" s="396"/>
      <c r="MY287" s="396"/>
      <c r="MZ287" s="396"/>
      <c r="NA287" s="396"/>
      <c r="NB287" s="396"/>
      <c r="NC287" s="396"/>
      <c r="ND287" s="396"/>
      <c r="NE287" s="396"/>
      <c r="NF287" s="396"/>
      <c r="NG287" s="396"/>
      <c r="NH287" s="396"/>
      <c r="NI287" s="396"/>
      <c r="NJ287" s="396"/>
      <c r="NK287" s="396"/>
      <c r="NL287" s="396"/>
      <c r="NM287" s="396"/>
      <c r="NN287" s="396"/>
      <c r="NO287" s="396"/>
      <c r="NP287" s="396"/>
      <c r="NQ287" s="396"/>
      <c r="NR287" s="396"/>
      <c r="NS287" s="396"/>
      <c r="NT287" s="396"/>
      <c r="NU287" s="396"/>
      <c r="NV287" s="396"/>
      <c r="NW287" s="396"/>
      <c r="NX287" s="396"/>
      <c r="NY287" s="396"/>
      <c r="NZ287" s="396"/>
      <c r="OA287" s="396"/>
      <c r="OB287" s="396"/>
      <c r="OC287" s="396"/>
      <c r="OD287" s="396"/>
      <c r="OE287" s="396"/>
      <c r="OF287" s="396"/>
      <c r="OG287" s="396"/>
      <c r="OH287" s="396"/>
      <c r="OI287" s="396"/>
      <c r="OJ287" s="396"/>
      <c r="OK287" s="396"/>
      <c r="OL287" s="396"/>
      <c r="OM287" s="396"/>
      <c r="ON287" s="396"/>
      <c r="OO287" s="396"/>
      <c r="OP287" s="396"/>
      <c r="OQ287" s="396"/>
      <c r="OR287" s="396"/>
      <c r="OS287" s="396"/>
      <c r="OT287" s="396"/>
      <c r="OU287" s="396"/>
      <c r="OV287" s="396"/>
      <c r="OW287" s="396"/>
      <c r="OX287" s="396"/>
      <c r="OY287" s="396"/>
      <c r="OZ287" s="396"/>
      <c r="PA287" s="396"/>
      <c r="PB287" s="396"/>
      <c r="PC287" s="396"/>
      <c r="PD287" s="396"/>
      <c r="PE287" s="396"/>
      <c r="PF287" s="396"/>
      <c r="PG287" s="396"/>
      <c r="PH287" s="396"/>
      <c r="PI287" s="396"/>
      <c r="PJ287" s="396"/>
      <c r="PK287" s="396"/>
      <c r="PL287" s="396"/>
      <c r="PM287" s="396"/>
      <c r="PN287" s="396"/>
      <c r="PO287" s="396"/>
      <c r="PP287" s="396"/>
      <c r="PQ287" s="396"/>
      <c r="PR287" s="396"/>
      <c r="PS287" s="396"/>
      <c r="PT287" s="396"/>
      <c r="PU287" s="396"/>
      <c r="PV287" s="396"/>
      <c r="PW287" s="396"/>
      <c r="PX287" s="396"/>
      <c r="PY287" s="396"/>
      <c r="PZ287" s="396"/>
      <c r="QA287" s="396"/>
      <c r="QB287" s="396"/>
      <c r="QC287" s="396"/>
      <c r="QD287" s="396"/>
      <c r="QE287" s="396"/>
      <c r="QF287" s="396"/>
      <c r="QG287" s="396"/>
      <c r="QH287" s="396"/>
      <c r="QI287" s="396"/>
      <c r="QJ287" s="396"/>
      <c r="QK287" s="396"/>
      <c r="QL287" s="396"/>
      <c r="QM287" s="396"/>
      <c r="QN287" s="396"/>
      <c r="QO287" s="396"/>
      <c r="QP287" s="396"/>
      <c r="QQ287" s="396"/>
      <c r="QR287" s="396"/>
      <c r="QS287" s="396"/>
      <c r="QT287" s="396"/>
    </row>
    <row r="288" spans="1:462" s="16" customFormat="1">
      <c r="A288" s="377"/>
      <c r="B288" s="145" t="s">
        <v>1454</v>
      </c>
      <c r="C288" s="129"/>
      <c r="D288" s="129" t="s">
        <v>235</v>
      </c>
      <c r="E288" s="146"/>
      <c r="F288" s="158"/>
      <c r="G288" s="396"/>
      <c r="H288" s="396"/>
      <c r="I288" s="396"/>
      <c r="J288" s="396"/>
      <c r="K288" s="396"/>
      <c r="L288" s="396"/>
      <c r="M288" s="396"/>
      <c r="N288" s="396"/>
      <c r="O288" s="396"/>
      <c r="P288" s="396"/>
      <c r="Q288" s="396"/>
      <c r="R288" s="396"/>
      <c r="S288" s="396"/>
      <c r="T288" s="396"/>
      <c r="U288" s="396"/>
      <c r="V288" s="396"/>
      <c r="W288" s="396"/>
      <c r="X288" s="396"/>
      <c r="Y288" s="396"/>
      <c r="Z288" s="396"/>
      <c r="AA288" s="396"/>
      <c r="AB288" s="396"/>
      <c r="AC288" s="396"/>
      <c r="AD288" s="396"/>
      <c r="AE288" s="396"/>
      <c r="AF288" s="396"/>
      <c r="AG288" s="396"/>
      <c r="AH288" s="396"/>
      <c r="AI288" s="396"/>
      <c r="AJ288" s="396"/>
      <c r="AK288" s="396"/>
      <c r="AL288" s="396"/>
      <c r="AM288" s="396"/>
      <c r="AN288" s="396"/>
      <c r="AO288" s="396"/>
      <c r="AP288" s="396"/>
      <c r="AQ288" s="396"/>
      <c r="AR288" s="396"/>
      <c r="AS288" s="396"/>
      <c r="AT288" s="396"/>
      <c r="AU288" s="396"/>
      <c r="AV288" s="396"/>
      <c r="AW288" s="396"/>
      <c r="AX288" s="396"/>
      <c r="AY288" s="396"/>
      <c r="AZ288" s="396"/>
      <c r="BA288" s="396"/>
      <c r="BB288" s="396"/>
      <c r="BC288" s="396"/>
      <c r="BD288" s="396"/>
      <c r="BE288" s="396"/>
      <c r="BF288" s="396"/>
      <c r="BG288" s="396"/>
      <c r="BH288" s="396"/>
      <c r="BI288" s="396"/>
      <c r="BJ288" s="396"/>
      <c r="BK288" s="396"/>
      <c r="BL288" s="396"/>
      <c r="BM288" s="396"/>
      <c r="BN288" s="396"/>
      <c r="BO288" s="396"/>
      <c r="BP288" s="396"/>
      <c r="BQ288" s="396"/>
      <c r="BR288" s="396"/>
      <c r="BS288" s="396"/>
      <c r="BT288" s="396"/>
      <c r="BU288" s="396"/>
      <c r="BV288" s="396"/>
      <c r="BW288" s="396"/>
      <c r="BX288" s="396"/>
      <c r="BY288" s="396"/>
      <c r="BZ288" s="396"/>
      <c r="CA288" s="396"/>
      <c r="CB288" s="396"/>
      <c r="CC288" s="396"/>
      <c r="CD288" s="396"/>
      <c r="CE288" s="396"/>
      <c r="CF288" s="396"/>
      <c r="CG288" s="396"/>
      <c r="CH288" s="396"/>
      <c r="CI288" s="396"/>
      <c r="CJ288" s="396"/>
      <c r="CK288" s="396"/>
      <c r="CL288" s="396"/>
      <c r="CM288" s="396"/>
      <c r="CN288" s="396"/>
      <c r="CO288" s="396"/>
      <c r="CP288" s="396"/>
      <c r="CQ288" s="396"/>
      <c r="CR288" s="396"/>
      <c r="CS288" s="396"/>
      <c r="CT288" s="396"/>
      <c r="CU288" s="396"/>
      <c r="CV288" s="396"/>
      <c r="CW288" s="396"/>
      <c r="CX288" s="396"/>
      <c r="CY288" s="396"/>
      <c r="CZ288" s="396"/>
      <c r="DA288" s="396"/>
      <c r="DB288" s="396"/>
      <c r="DC288" s="396"/>
      <c r="DD288" s="396"/>
      <c r="DE288" s="396"/>
      <c r="DF288" s="396"/>
      <c r="DG288" s="396"/>
      <c r="DH288" s="396"/>
      <c r="DI288" s="396"/>
      <c r="DJ288" s="396"/>
      <c r="DK288" s="396"/>
      <c r="DL288" s="396"/>
      <c r="DM288" s="396"/>
      <c r="DN288" s="396"/>
      <c r="DO288" s="396"/>
      <c r="DP288" s="396"/>
      <c r="DQ288" s="396"/>
      <c r="DR288" s="396"/>
      <c r="DS288" s="396"/>
      <c r="DT288" s="396"/>
      <c r="DU288" s="396"/>
      <c r="DV288" s="396"/>
      <c r="DW288" s="396"/>
      <c r="DX288" s="396"/>
      <c r="DY288" s="396"/>
      <c r="DZ288" s="396"/>
      <c r="EA288" s="396"/>
      <c r="EB288" s="396"/>
      <c r="EC288" s="396"/>
      <c r="ED288" s="396"/>
      <c r="EE288" s="396"/>
      <c r="EF288" s="396"/>
      <c r="EG288" s="396"/>
      <c r="EH288" s="396"/>
      <c r="EI288" s="396"/>
      <c r="EJ288" s="396"/>
      <c r="EK288" s="396"/>
      <c r="EL288" s="396"/>
      <c r="EM288" s="396"/>
      <c r="EN288" s="396"/>
      <c r="EO288" s="396"/>
      <c r="EP288" s="396"/>
      <c r="EQ288" s="396"/>
      <c r="ER288" s="396"/>
      <c r="ES288" s="396"/>
      <c r="ET288" s="396"/>
      <c r="EU288" s="396"/>
      <c r="EV288" s="396"/>
      <c r="EW288" s="396"/>
      <c r="EX288" s="396"/>
      <c r="EY288" s="396"/>
      <c r="EZ288" s="396"/>
      <c r="FA288" s="396"/>
      <c r="FB288" s="396"/>
      <c r="FC288" s="396"/>
      <c r="FD288" s="396"/>
      <c r="FE288" s="396"/>
      <c r="FF288" s="396"/>
      <c r="FG288" s="396"/>
      <c r="FH288" s="396"/>
      <c r="FI288" s="396"/>
      <c r="FJ288" s="396"/>
      <c r="FK288" s="396"/>
      <c r="FL288" s="396"/>
      <c r="FM288" s="396"/>
      <c r="FN288" s="396"/>
      <c r="FO288" s="396"/>
      <c r="FP288" s="396"/>
      <c r="FQ288" s="396"/>
      <c r="FR288" s="396"/>
      <c r="FS288" s="396"/>
      <c r="FT288" s="396"/>
      <c r="FU288" s="396"/>
      <c r="FV288" s="396"/>
      <c r="FW288" s="396"/>
      <c r="FX288" s="396"/>
      <c r="FY288" s="396"/>
      <c r="FZ288" s="396"/>
      <c r="GA288" s="396"/>
      <c r="GB288" s="396"/>
      <c r="GC288" s="396"/>
      <c r="GD288" s="396"/>
      <c r="GE288" s="396"/>
      <c r="GF288" s="396"/>
      <c r="GG288" s="396"/>
      <c r="GH288" s="396"/>
      <c r="GI288" s="396"/>
      <c r="GJ288" s="396"/>
      <c r="GK288" s="396"/>
      <c r="GL288" s="396"/>
      <c r="GM288" s="396"/>
      <c r="GN288" s="396"/>
      <c r="GO288" s="396"/>
      <c r="GP288" s="396"/>
      <c r="GQ288" s="396"/>
      <c r="GR288" s="396"/>
      <c r="GS288" s="396"/>
      <c r="GT288" s="396"/>
      <c r="GU288" s="396"/>
      <c r="GV288" s="396"/>
      <c r="GW288" s="396"/>
      <c r="GX288" s="396"/>
      <c r="GY288" s="396"/>
      <c r="GZ288" s="396"/>
      <c r="HA288" s="396"/>
      <c r="HB288" s="396"/>
      <c r="HC288" s="396"/>
      <c r="HD288" s="396"/>
      <c r="HE288" s="396"/>
      <c r="HF288" s="396"/>
      <c r="HG288" s="396"/>
      <c r="HH288" s="396"/>
      <c r="HI288" s="396"/>
      <c r="HJ288" s="396"/>
      <c r="HK288" s="396"/>
      <c r="HL288" s="396"/>
      <c r="HM288" s="396"/>
      <c r="HN288" s="396"/>
      <c r="HO288" s="396"/>
      <c r="HP288" s="396"/>
      <c r="HQ288" s="396"/>
      <c r="HR288" s="396"/>
      <c r="HS288" s="396"/>
      <c r="HT288" s="396"/>
      <c r="HU288" s="396"/>
      <c r="HV288" s="396"/>
      <c r="HW288" s="396"/>
      <c r="HX288" s="396"/>
      <c r="HY288" s="396"/>
      <c r="HZ288" s="396"/>
      <c r="IA288" s="396"/>
      <c r="IB288" s="396"/>
      <c r="IC288" s="396"/>
      <c r="ID288" s="396"/>
      <c r="IE288" s="396"/>
      <c r="IF288" s="396"/>
      <c r="IG288" s="396"/>
      <c r="IH288" s="396"/>
      <c r="II288" s="396"/>
      <c r="IJ288" s="396"/>
      <c r="IK288" s="396"/>
      <c r="IL288" s="396"/>
      <c r="IM288" s="396"/>
      <c r="IN288" s="396"/>
      <c r="IO288" s="396"/>
      <c r="IP288" s="396"/>
      <c r="IQ288" s="396"/>
      <c r="IR288" s="396"/>
      <c r="IS288" s="396"/>
      <c r="IT288" s="396"/>
      <c r="IU288" s="396"/>
      <c r="IV288" s="396"/>
      <c r="IW288" s="396"/>
      <c r="IX288" s="396"/>
      <c r="IY288" s="396"/>
      <c r="IZ288" s="396"/>
      <c r="JA288" s="396"/>
      <c r="JB288" s="396"/>
      <c r="JC288" s="396"/>
      <c r="JD288" s="396"/>
      <c r="JE288" s="396"/>
      <c r="JF288" s="396"/>
      <c r="JG288" s="396"/>
      <c r="JH288" s="396"/>
      <c r="JI288" s="396"/>
      <c r="JJ288" s="396"/>
      <c r="JK288" s="396"/>
      <c r="JL288" s="396"/>
      <c r="JM288" s="396"/>
      <c r="JN288" s="396"/>
      <c r="JO288" s="396"/>
      <c r="JP288" s="396"/>
      <c r="JQ288" s="396"/>
      <c r="JR288" s="396"/>
      <c r="JS288" s="396"/>
      <c r="JT288" s="396"/>
      <c r="JU288" s="396"/>
      <c r="JV288" s="396"/>
      <c r="JW288" s="396"/>
      <c r="JX288" s="396"/>
      <c r="JY288" s="396"/>
      <c r="JZ288" s="396"/>
      <c r="KA288" s="396"/>
      <c r="KB288" s="396"/>
      <c r="KC288" s="396"/>
      <c r="KD288" s="396"/>
      <c r="KE288" s="396"/>
      <c r="KF288" s="396"/>
      <c r="KG288" s="396"/>
      <c r="KH288" s="396"/>
      <c r="KI288" s="396"/>
      <c r="KJ288" s="396"/>
      <c r="KK288" s="396"/>
      <c r="KL288" s="396"/>
      <c r="KM288" s="396"/>
      <c r="KN288" s="396"/>
      <c r="KO288" s="396"/>
      <c r="KP288" s="396"/>
      <c r="KQ288" s="396"/>
      <c r="KR288" s="396"/>
      <c r="KS288" s="396"/>
      <c r="KT288" s="396"/>
      <c r="KU288" s="396"/>
      <c r="KV288" s="396"/>
      <c r="KW288" s="396"/>
      <c r="KX288" s="396"/>
      <c r="KY288" s="396"/>
      <c r="KZ288" s="396"/>
      <c r="LA288" s="396"/>
      <c r="LB288" s="396"/>
      <c r="LC288" s="396"/>
      <c r="LD288" s="396"/>
      <c r="LE288" s="396"/>
      <c r="LF288" s="396"/>
      <c r="LG288" s="396"/>
      <c r="LH288" s="396"/>
      <c r="LI288" s="396"/>
      <c r="LJ288" s="396"/>
      <c r="LK288" s="396"/>
      <c r="LL288" s="396"/>
      <c r="LM288" s="396"/>
      <c r="LN288" s="396"/>
      <c r="LO288" s="396"/>
      <c r="LP288" s="396"/>
      <c r="LQ288" s="396"/>
      <c r="LR288" s="396"/>
      <c r="LS288" s="396"/>
      <c r="LT288" s="396"/>
      <c r="LU288" s="396"/>
      <c r="LV288" s="396"/>
      <c r="LW288" s="396"/>
      <c r="LX288" s="396"/>
      <c r="LY288" s="396"/>
      <c r="LZ288" s="396"/>
      <c r="MA288" s="396"/>
      <c r="MB288" s="396"/>
      <c r="MC288" s="396"/>
      <c r="MD288" s="396"/>
      <c r="ME288" s="396"/>
      <c r="MF288" s="396"/>
      <c r="MG288" s="396"/>
      <c r="MH288" s="396"/>
      <c r="MI288" s="396"/>
      <c r="MJ288" s="396"/>
      <c r="MK288" s="396"/>
      <c r="ML288" s="396"/>
      <c r="MM288" s="396"/>
      <c r="MN288" s="396"/>
      <c r="MO288" s="396"/>
      <c r="MP288" s="396"/>
      <c r="MQ288" s="396"/>
      <c r="MR288" s="396"/>
      <c r="MS288" s="396"/>
      <c r="MT288" s="396"/>
      <c r="MU288" s="396"/>
      <c r="MV288" s="396"/>
      <c r="MW288" s="396"/>
      <c r="MX288" s="396"/>
      <c r="MY288" s="396"/>
      <c r="MZ288" s="396"/>
      <c r="NA288" s="396"/>
      <c r="NB288" s="396"/>
      <c r="NC288" s="396"/>
      <c r="ND288" s="396"/>
      <c r="NE288" s="396"/>
      <c r="NF288" s="396"/>
      <c r="NG288" s="396"/>
      <c r="NH288" s="396"/>
      <c r="NI288" s="396"/>
      <c r="NJ288" s="396"/>
      <c r="NK288" s="396"/>
      <c r="NL288" s="396"/>
      <c r="NM288" s="396"/>
      <c r="NN288" s="396"/>
      <c r="NO288" s="396"/>
      <c r="NP288" s="396"/>
      <c r="NQ288" s="396"/>
      <c r="NR288" s="396"/>
      <c r="NS288" s="396"/>
      <c r="NT288" s="396"/>
      <c r="NU288" s="396"/>
      <c r="NV288" s="396"/>
      <c r="NW288" s="396"/>
      <c r="NX288" s="396"/>
      <c r="NY288" s="396"/>
      <c r="NZ288" s="396"/>
      <c r="OA288" s="396"/>
      <c r="OB288" s="396"/>
      <c r="OC288" s="396"/>
      <c r="OD288" s="396"/>
      <c r="OE288" s="396"/>
      <c r="OF288" s="396"/>
      <c r="OG288" s="396"/>
      <c r="OH288" s="396"/>
      <c r="OI288" s="396"/>
      <c r="OJ288" s="396"/>
      <c r="OK288" s="396"/>
      <c r="OL288" s="396"/>
      <c r="OM288" s="396"/>
      <c r="ON288" s="396"/>
      <c r="OO288" s="396"/>
      <c r="OP288" s="396"/>
      <c r="OQ288" s="396"/>
      <c r="OR288" s="396"/>
      <c r="OS288" s="396"/>
      <c r="OT288" s="396"/>
      <c r="OU288" s="396"/>
      <c r="OV288" s="396"/>
      <c r="OW288" s="396"/>
      <c r="OX288" s="396"/>
      <c r="OY288" s="396"/>
      <c r="OZ288" s="396"/>
      <c r="PA288" s="396"/>
      <c r="PB288" s="396"/>
      <c r="PC288" s="396"/>
      <c r="PD288" s="396"/>
      <c r="PE288" s="396"/>
      <c r="PF288" s="396"/>
      <c r="PG288" s="396"/>
      <c r="PH288" s="396"/>
      <c r="PI288" s="396"/>
      <c r="PJ288" s="396"/>
      <c r="PK288" s="396"/>
      <c r="PL288" s="396"/>
      <c r="PM288" s="396"/>
      <c r="PN288" s="396"/>
      <c r="PO288" s="396"/>
      <c r="PP288" s="396"/>
      <c r="PQ288" s="396"/>
      <c r="PR288" s="396"/>
      <c r="PS288" s="396"/>
      <c r="PT288" s="396"/>
      <c r="PU288" s="396"/>
      <c r="PV288" s="396"/>
      <c r="PW288" s="396"/>
      <c r="PX288" s="396"/>
      <c r="PY288" s="396"/>
      <c r="PZ288" s="396"/>
      <c r="QA288" s="396"/>
      <c r="QB288" s="396"/>
      <c r="QC288" s="396"/>
      <c r="QD288" s="396"/>
      <c r="QE288" s="396"/>
      <c r="QF288" s="396"/>
      <c r="QG288" s="396"/>
      <c r="QH288" s="396"/>
      <c r="QI288" s="396"/>
      <c r="QJ288" s="396"/>
      <c r="QK288" s="396"/>
      <c r="QL288" s="396"/>
      <c r="QM288" s="396"/>
      <c r="QN288" s="396"/>
      <c r="QO288" s="396"/>
      <c r="QP288" s="396"/>
      <c r="QQ288" s="396"/>
      <c r="QR288" s="396"/>
      <c r="QS288" s="396"/>
      <c r="QT288" s="396"/>
    </row>
    <row r="289" spans="1:462" s="16" customFormat="1">
      <c r="A289" s="377"/>
      <c r="B289" s="145" t="s">
        <v>1455</v>
      </c>
      <c r="C289" s="146" t="s">
        <v>12</v>
      </c>
      <c r="D289" s="129" t="s">
        <v>223</v>
      </c>
      <c r="E289" s="146"/>
      <c r="F289" s="158"/>
      <c r="G289" s="396"/>
      <c r="H289" s="396"/>
      <c r="I289" s="396"/>
      <c r="J289" s="396"/>
      <c r="K289" s="396"/>
      <c r="L289" s="396"/>
      <c r="M289" s="396"/>
      <c r="N289" s="396"/>
      <c r="O289" s="396"/>
      <c r="P289" s="396"/>
      <c r="Q289" s="396"/>
      <c r="R289" s="396"/>
      <c r="S289" s="396"/>
      <c r="T289" s="396"/>
      <c r="U289" s="396"/>
      <c r="V289" s="396"/>
      <c r="W289" s="396"/>
      <c r="X289" s="396"/>
      <c r="Y289" s="396"/>
      <c r="Z289" s="396"/>
      <c r="AA289" s="396"/>
      <c r="AB289" s="396"/>
      <c r="AC289" s="396"/>
      <c r="AD289" s="396"/>
      <c r="AE289" s="396"/>
      <c r="AF289" s="396"/>
      <c r="AG289" s="396"/>
      <c r="AH289" s="396"/>
      <c r="AI289" s="396"/>
      <c r="AJ289" s="396"/>
      <c r="AK289" s="396"/>
      <c r="AL289" s="396"/>
      <c r="AM289" s="396"/>
      <c r="AN289" s="396"/>
      <c r="AO289" s="396"/>
      <c r="AP289" s="396"/>
      <c r="AQ289" s="396"/>
      <c r="AR289" s="396"/>
      <c r="AS289" s="396"/>
      <c r="AT289" s="396"/>
      <c r="AU289" s="396"/>
      <c r="AV289" s="396"/>
      <c r="AW289" s="396"/>
      <c r="AX289" s="396"/>
      <c r="AY289" s="396"/>
      <c r="AZ289" s="396"/>
      <c r="BA289" s="396"/>
      <c r="BB289" s="396"/>
      <c r="BC289" s="396"/>
      <c r="BD289" s="396"/>
      <c r="BE289" s="396"/>
      <c r="BF289" s="396"/>
      <c r="BG289" s="396"/>
      <c r="BH289" s="396"/>
      <c r="BI289" s="396"/>
      <c r="BJ289" s="396"/>
      <c r="BK289" s="396"/>
      <c r="BL289" s="396"/>
      <c r="BM289" s="396"/>
      <c r="BN289" s="396"/>
      <c r="BO289" s="396"/>
      <c r="BP289" s="396"/>
      <c r="BQ289" s="396"/>
      <c r="BR289" s="396"/>
      <c r="BS289" s="396"/>
      <c r="BT289" s="396"/>
      <c r="BU289" s="396"/>
      <c r="BV289" s="396"/>
      <c r="BW289" s="396"/>
      <c r="BX289" s="396"/>
      <c r="BY289" s="396"/>
      <c r="BZ289" s="396"/>
      <c r="CA289" s="396"/>
      <c r="CB289" s="396"/>
      <c r="CC289" s="396"/>
      <c r="CD289" s="396"/>
      <c r="CE289" s="396"/>
      <c r="CF289" s="396"/>
      <c r="CG289" s="396"/>
      <c r="CH289" s="396"/>
      <c r="CI289" s="396"/>
      <c r="CJ289" s="396"/>
      <c r="CK289" s="396"/>
      <c r="CL289" s="396"/>
      <c r="CM289" s="396"/>
      <c r="CN289" s="396"/>
      <c r="CO289" s="396"/>
      <c r="CP289" s="396"/>
      <c r="CQ289" s="396"/>
      <c r="CR289" s="396"/>
      <c r="CS289" s="396"/>
      <c r="CT289" s="396"/>
      <c r="CU289" s="396"/>
      <c r="CV289" s="396"/>
      <c r="CW289" s="396"/>
      <c r="CX289" s="396"/>
      <c r="CY289" s="396"/>
      <c r="CZ289" s="396"/>
      <c r="DA289" s="396"/>
      <c r="DB289" s="396"/>
      <c r="DC289" s="396"/>
      <c r="DD289" s="396"/>
      <c r="DE289" s="396"/>
      <c r="DF289" s="396"/>
      <c r="DG289" s="396"/>
      <c r="DH289" s="396"/>
      <c r="DI289" s="396"/>
      <c r="DJ289" s="396"/>
      <c r="DK289" s="396"/>
      <c r="DL289" s="396"/>
      <c r="DM289" s="396"/>
      <c r="DN289" s="396"/>
      <c r="DO289" s="396"/>
      <c r="DP289" s="396"/>
      <c r="DQ289" s="396"/>
      <c r="DR289" s="396"/>
      <c r="DS289" s="396"/>
      <c r="DT289" s="396"/>
      <c r="DU289" s="396"/>
      <c r="DV289" s="396"/>
      <c r="DW289" s="396"/>
      <c r="DX289" s="396"/>
      <c r="DY289" s="396"/>
      <c r="DZ289" s="396"/>
      <c r="EA289" s="396"/>
      <c r="EB289" s="396"/>
      <c r="EC289" s="396"/>
      <c r="ED289" s="396"/>
      <c r="EE289" s="396"/>
      <c r="EF289" s="396"/>
      <c r="EG289" s="396"/>
      <c r="EH289" s="396"/>
      <c r="EI289" s="396"/>
      <c r="EJ289" s="396"/>
      <c r="EK289" s="396"/>
      <c r="EL289" s="396"/>
      <c r="EM289" s="396"/>
      <c r="EN289" s="396"/>
      <c r="EO289" s="396"/>
      <c r="EP289" s="396"/>
      <c r="EQ289" s="396"/>
      <c r="ER289" s="396"/>
      <c r="ES289" s="396"/>
      <c r="ET289" s="396"/>
      <c r="EU289" s="396"/>
      <c r="EV289" s="396"/>
      <c r="EW289" s="396"/>
      <c r="EX289" s="396"/>
      <c r="EY289" s="396"/>
      <c r="EZ289" s="396"/>
      <c r="FA289" s="396"/>
      <c r="FB289" s="396"/>
      <c r="FC289" s="396"/>
      <c r="FD289" s="396"/>
      <c r="FE289" s="396"/>
      <c r="FF289" s="396"/>
      <c r="FG289" s="396"/>
      <c r="FH289" s="396"/>
      <c r="FI289" s="396"/>
      <c r="FJ289" s="396"/>
      <c r="FK289" s="396"/>
      <c r="FL289" s="396"/>
      <c r="FM289" s="396"/>
      <c r="FN289" s="396"/>
      <c r="FO289" s="396"/>
      <c r="FP289" s="396"/>
      <c r="FQ289" s="396"/>
      <c r="FR289" s="396"/>
      <c r="FS289" s="396"/>
      <c r="FT289" s="396"/>
      <c r="FU289" s="396"/>
      <c r="FV289" s="396"/>
      <c r="FW289" s="396"/>
      <c r="FX289" s="396"/>
      <c r="FY289" s="396"/>
      <c r="FZ289" s="396"/>
      <c r="GA289" s="396"/>
      <c r="GB289" s="396"/>
      <c r="GC289" s="396"/>
      <c r="GD289" s="396"/>
      <c r="GE289" s="396"/>
      <c r="GF289" s="396"/>
      <c r="GG289" s="396"/>
      <c r="GH289" s="396"/>
      <c r="GI289" s="396"/>
      <c r="GJ289" s="396"/>
      <c r="GK289" s="396"/>
      <c r="GL289" s="396"/>
      <c r="GM289" s="396"/>
      <c r="GN289" s="396"/>
      <c r="GO289" s="396"/>
      <c r="GP289" s="396"/>
      <c r="GQ289" s="396"/>
      <c r="GR289" s="396"/>
      <c r="GS289" s="396"/>
      <c r="GT289" s="396"/>
      <c r="GU289" s="396"/>
      <c r="GV289" s="396"/>
      <c r="GW289" s="396"/>
      <c r="GX289" s="396"/>
      <c r="GY289" s="396"/>
      <c r="GZ289" s="396"/>
      <c r="HA289" s="396"/>
      <c r="HB289" s="396"/>
      <c r="HC289" s="396"/>
      <c r="HD289" s="396"/>
      <c r="HE289" s="396"/>
      <c r="HF289" s="396"/>
      <c r="HG289" s="396"/>
      <c r="HH289" s="396"/>
      <c r="HI289" s="396"/>
      <c r="HJ289" s="396"/>
      <c r="HK289" s="396"/>
      <c r="HL289" s="396"/>
      <c r="HM289" s="396"/>
      <c r="HN289" s="396"/>
      <c r="HO289" s="396"/>
      <c r="HP289" s="396"/>
      <c r="HQ289" s="396"/>
      <c r="HR289" s="396"/>
      <c r="HS289" s="396"/>
      <c r="HT289" s="396"/>
      <c r="HU289" s="396"/>
      <c r="HV289" s="396"/>
      <c r="HW289" s="396"/>
      <c r="HX289" s="396"/>
      <c r="HY289" s="396"/>
      <c r="HZ289" s="396"/>
      <c r="IA289" s="396"/>
      <c r="IB289" s="396"/>
      <c r="IC289" s="396"/>
      <c r="ID289" s="396"/>
      <c r="IE289" s="396"/>
      <c r="IF289" s="396"/>
      <c r="IG289" s="396"/>
      <c r="IH289" s="396"/>
      <c r="II289" s="396"/>
      <c r="IJ289" s="396"/>
      <c r="IK289" s="396"/>
      <c r="IL289" s="396"/>
      <c r="IM289" s="396"/>
      <c r="IN289" s="396"/>
      <c r="IO289" s="396"/>
      <c r="IP289" s="396"/>
      <c r="IQ289" s="396"/>
      <c r="IR289" s="396"/>
      <c r="IS289" s="396"/>
      <c r="IT289" s="396"/>
      <c r="IU289" s="396"/>
      <c r="IV289" s="396"/>
      <c r="IW289" s="396"/>
      <c r="IX289" s="396"/>
      <c r="IY289" s="396"/>
      <c r="IZ289" s="396"/>
      <c r="JA289" s="396"/>
      <c r="JB289" s="396"/>
      <c r="JC289" s="396"/>
      <c r="JD289" s="396"/>
      <c r="JE289" s="396"/>
      <c r="JF289" s="396"/>
      <c r="JG289" s="396"/>
      <c r="JH289" s="396"/>
      <c r="JI289" s="396"/>
      <c r="JJ289" s="396"/>
      <c r="JK289" s="396"/>
      <c r="JL289" s="396"/>
      <c r="JM289" s="396"/>
      <c r="JN289" s="396"/>
      <c r="JO289" s="396"/>
      <c r="JP289" s="396"/>
      <c r="JQ289" s="396"/>
      <c r="JR289" s="396"/>
      <c r="JS289" s="396"/>
      <c r="JT289" s="396"/>
      <c r="JU289" s="396"/>
      <c r="JV289" s="396"/>
      <c r="JW289" s="396"/>
      <c r="JX289" s="396"/>
      <c r="JY289" s="396"/>
      <c r="JZ289" s="396"/>
      <c r="KA289" s="396"/>
      <c r="KB289" s="396"/>
      <c r="KC289" s="396"/>
      <c r="KD289" s="396"/>
      <c r="KE289" s="396"/>
      <c r="KF289" s="396"/>
      <c r="KG289" s="396"/>
      <c r="KH289" s="396"/>
      <c r="KI289" s="396"/>
      <c r="KJ289" s="396"/>
      <c r="KK289" s="396"/>
      <c r="KL289" s="396"/>
      <c r="KM289" s="396"/>
      <c r="KN289" s="396"/>
      <c r="KO289" s="396"/>
      <c r="KP289" s="396"/>
      <c r="KQ289" s="396"/>
      <c r="KR289" s="396"/>
      <c r="KS289" s="396"/>
      <c r="KT289" s="396"/>
      <c r="KU289" s="396"/>
      <c r="KV289" s="396"/>
      <c r="KW289" s="396"/>
      <c r="KX289" s="396"/>
      <c r="KY289" s="396"/>
      <c r="KZ289" s="396"/>
      <c r="LA289" s="396"/>
      <c r="LB289" s="396"/>
      <c r="LC289" s="396"/>
      <c r="LD289" s="396"/>
      <c r="LE289" s="396"/>
      <c r="LF289" s="396"/>
      <c r="LG289" s="396"/>
      <c r="LH289" s="396"/>
      <c r="LI289" s="396"/>
      <c r="LJ289" s="396"/>
      <c r="LK289" s="396"/>
      <c r="LL289" s="396"/>
      <c r="LM289" s="396"/>
      <c r="LN289" s="396"/>
      <c r="LO289" s="396"/>
      <c r="LP289" s="396"/>
      <c r="LQ289" s="396"/>
      <c r="LR289" s="396"/>
      <c r="LS289" s="396"/>
      <c r="LT289" s="396"/>
      <c r="LU289" s="396"/>
      <c r="LV289" s="396"/>
      <c r="LW289" s="396"/>
      <c r="LX289" s="396"/>
      <c r="LY289" s="396"/>
      <c r="LZ289" s="396"/>
      <c r="MA289" s="396"/>
      <c r="MB289" s="396"/>
      <c r="MC289" s="396"/>
      <c r="MD289" s="396"/>
      <c r="ME289" s="396"/>
      <c r="MF289" s="396"/>
      <c r="MG289" s="396"/>
      <c r="MH289" s="396"/>
      <c r="MI289" s="396"/>
      <c r="MJ289" s="396"/>
      <c r="MK289" s="396"/>
      <c r="ML289" s="396"/>
      <c r="MM289" s="396"/>
      <c r="MN289" s="396"/>
      <c r="MO289" s="396"/>
      <c r="MP289" s="396"/>
      <c r="MQ289" s="396"/>
      <c r="MR289" s="396"/>
      <c r="MS289" s="396"/>
      <c r="MT289" s="396"/>
      <c r="MU289" s="396"/>
      <c r="MV289" s="396"/>
      <c r="MW289" s="396"/>
      <c r="MX289" s="396"/>
      <c r="MY289" s="396"/>
      <c r="MZ289" s="396"/>
      <c r="NA289" s="396"/>
      <c r="NB289" s="396"/>
      <c r="NC289" s="396"/>
      <c r="ND289" s="396"/>
      <c r="NE289" s="396"/>
      <c r="NF289" s="396"/>
      <c r="NG289" s="396"/>
      <c r="NH289" s="396"/>
      <c r="NI289" s="396"/>
      <c r="NJ289" s="396"/>
      <c r="NK289" s="396"/>
      <c r="NL289" s="396"/>
      <c r="NM289" s="396"/>
      <c r="NN289" s="396"/>
      <c r="NO289" s="396"/>
      <c r="NP289" s="396"/>
      <c r="NQ289" s="396"/>
      <c r="NR289" s="396"/>
      <c r="NS289" s="396"/>
      <c r="NT289" s="396"/>
      <c r="NU289" s="396"/>
      <c r="NV289" s="396"/>
      <c r="NW289" s="396"/>
      <c r="NX289" s="396"/>
      <c r="NY289" s="396"/>
      <c r="NZ289" s="396"/>
      <c r="OA289" s="396"/>
      <c r="OB289" s="396"/>
      <c r="OC289" s="396"/>
      <c r="OD289" s="396"/>
      <c r="OE289" s="396"/>
      <c r="OF289" s="396"/>
      <c r="OG289" s="396"/>
      <c r="OH289" s="396"/>
      <c r="OI289" s="396"/>
      <c r="OJ289" s="396"/>
      <c r="OK289" s="396"/>
      <c r="OL289" s="396"/>
      <c r="OM289" s="396"/>
      <c r="ON289" s="396"/>
      <c r="OO289" s="396"/>
      <c r="OP289" s="396"/>
      <c r="OQ289" s="396"/>
      <c r="OR289" s="396"/>
      <c r="OS289" s="396"/>
      <c r="OT289" s="396"/>
      <c r="OU289" s="396"/>
      <c r="OV289" s="396"/>
      <c r="OW289" s="396"/>
      <c r="OX289" s="396"/>
      <c r="OY289" s="396"/>
      <c r="OZ289" s="396"/>
      <c r="PA289" s="396"/>
      <c r="PB289" s="396"/>
      <c r="PC289" s="396"/>
      <c r="PD289" s="396"/>
      <c r="PE289" s="396"/>
      <c r="PF289" s="396"/>
      <c r="PG289" s="396"/>
      <c r="PH289" s="396"/>
      <c r="PI289" s="396"/>
      <c r="PJ289" s="396"/>
      <c r="PK289" s="396"/>
      <c r="PL289" s="396"/>
      <c r="PM289" s="396"/>
      <c r="PN289" s="396"/>
      <c r="PO289" s="396"/>
      <c r="PP289" s="396"/>
      <c r="PQ289" s="396"/>
      <c r="PR289" s="396"/>
      <c r="PS289" s="396"/>
      <c r="PT289" s="396"/>
      <c r="PU289" s="396"/>
      <c r="PV289" s="396"/>
      <c r="PW289" s="396"/>
      <c r="PX289" s="396"/>
      <c r="PY289" s="396"/>
      <c r="PZ289" s="396"/>
      <c r="QA289" s="396"/>
      <c r="QB289" s="396"/>
      <c r="QC289" s="396"/>
      <c r="QD289" s="396"/>
      <c r="QE289" s="396"/>
      <c r="QF289" s="396"/>
      <c r="QG289" s="396"/>
      <c r="QH289" s="396"/>
      <c r="QI289" s="396"/>
      <c r="QJ289" s="396"/>
      <c r="QK289" s="396"/>
      <c r="QL289" s="396"/>
      <c r="QM289" s="396"/>
      <c r="QN289" s="396"/>
      <c r="QO289" s="396"/>
      <c r="QP289" s="396"/>
      <c r="QQ289" s="396"/>
      <c r="QR289" s="396"/>
      <c r="QS289" s="396"/>
      <c r="QT289" s="396"/>
    </row>
    <row r="290" spans="1:462" s="397" customFormat="1">
      <c r="A290" s="376"/>
      <c r="B290" s="145" t="s">
        <v>98</v>
      </c>
      <c r="C290" s="129" t="s">
        <v>73</v>
      </c>
      <c r="D290" s="129"/>
      <c r="E290" s="146"/>
      <c r="F290" s="158"/>
      <c r="G290" s="396"/>
      <c r="H290" s="396"/>
      <c r="I290" s="396"/>
      <c r="J290" s="396"/>
      <c r="K290" s="396"/>
      <c r="L290" s="396"/>
      <c r="M290" s="396"/>
      <c r="N290" s="396"/>
      <c r="O290" s="396"/>
      <c r="P290" s="396"/>
      <c r="Q290" s="396"/>
      <c r="R290" s="396"/>
      <c r="S290" s="396"/>
      <c r="T290" s="396"/>
      <c r="U290" s="396"/>
      <c r="V290" s="396"/>
      <c r="W290" s="396"/>
      <c r="X290" s="396"/>
      <c r="Y290" s="396"/>
      <c r="Z290" s="396"/>
      <c r="AA290" s="396"/>
      <c r="AB290" s="396"/>
      <c r="AC290" s="396"/>
      <c r="AD290" s="396"/>
      <c r="AE290" s="396"/>
      <c r="AF290" s="396"/>
      <c r="AG290" s="396"/>
      <c r="AH290" s="396"/>
      <c r="AI290" s="396"/>
      <c r="AJ290" s="396"/>
      <c r="AK290" s="396"/>
      <c r="AL290" s="396"/>
      <c r="AM290" s="396"/>
      <c r="AN290" s="396"/>
      <c r="AO290" s="396"/>
      <c r="AP290" s="396"/>
      <c r="AQ290" s="396"/>
      <c r="AR290" s="396"/>
      <c r="AS290" s="396"/>
      <c r="AT290" s="396"/>
      <c r="AU290" s="396"/>
      <c r="AV290" s="396"/>
      <c r="AW290" s="396"/>
      <c r="AX290" s="396"/>
      <c r="AY290" s="396"/>
      <c r="AZ290" s="396"/>
      <c r="BA290" s="396"/>
      <c r="BB290" s="396"/>
      <c r="BC290" s="396"/>
      <c r="BD290" s="396"/>
      <c r="BE290" s="396"/>
      <c r="BF290" s="396"/>
      <c r="BG290" s="396"/>
      <c r="BH290" s="396"/>
      <c r="BI290" s="396"/>
      <c r="BJ290" s="396"/>
      <c r="BK290" s="396"/>
      <c r="BL290" s="396"/>
      <c r="BM290" s="396"/>
      <c r="BN290" s="396"/>
      <c r="BO290" s="396"/>
      <c r="BP290" s="396"/>
      <c r="BQ290" s="396"/>
      <c r="BR290" s="396"/>
      <c r="BS290" s="396"/>
      <c r="BT290" s="396"/>
      <c r="BU290" s="396"/>
      <c r="BV290" s="396"/>
      <c r="BW290" s="396"/>
      <c r="BX290" s="396"/>
      <c r="BY290" s="396"/>
      <c r="BZ290" s="396"/>
      <c r="CA290" s="396"/>
      <c r="CB290" s="396"/>
      <c r="CC290" s="396"/>
      <c r="CD290" s="396"/>
      <c r="CE290" s="396"/>
      <c r="CF290" s="396"/>
      <c r="CG290" s="396"/>
      <c r="CH290" s="396"/>
      <c r="CI290" s="396"/>
      <c r="CJ290" s="396"/>
      <c r="CK290" s="396"/>
      <c r="CL290" s="396"/>
      <c r="CM290" s="396"/>
      <c r="CN290" s="396"/>
      <c r="CO290" s="396"/>
      <c r="CP290" s="396"/>
      <c r="CQ290" s="396"/>
      <c r="CR290" s="396"/>
      <c r="CS290" s="396"/>
      <c r="CT290" s="396"/>
      <c r="CU290" s="396"/>
      <c r="CV290" s="396"/>
      <c r="CW290" s="396"/>
      <c r="CX290" s="396"/>
      <c r="CY290" s="396"/>
      <c r="CZ290" s="396"/>
      <c r="DA290" s="396"/>
      <c r="DB290" s="396"/>
      <c r="DC290" s="396"/>
      <c r="DD290" s="396"/>
      <c r="DE290" s="396"/>
      <c r="DF290" s="396"/>
      <c r="DG290" s="396"/>
      <c r="DH290" s="396"/>
      <c r="DI290" s="396"/>
      <c r="DJ290" s="396"/>
      <c r="DK290" s="396"/>
      <c r="DL290" s="396"/>
      <c r="DM290" s="396"/>
      <c r="DN290" s="396"/>
      <c r="DO290" s="396"/>
      <c r="DP290" s="396"/>
      <c r="DQ290" s="396"/>
      <c r="DR290" s="396"/>
      <c r="DS290" s="396"/>
      <c r="DT290" s="396"/>
      <c r="DU290" s="396"/>
      <c r="DV290" s="396"/>
      <c r="DW290" s="396"/>
      <c r="DX290" s="396"/>
      <c r="DY290" s="396"/>
      <c r="DZ290" s="396"/>
      <c r="EA290" s="396"/>
      <c r="EB290" s="396"/>
      <c r="EC290" s="396"/>
      <c r="ED290" s="396"/>
      <c r="EE290" s="396"/>
      <c r="EF290" s="396"/>
      <c r="EG290" s="396"/>
      <c r="EH290" s="396"/>
      <c r="EI290" s="396"/>
      <c r="EJ290" s="396"/>
      <c r="EK290" s="396"/>
      <c r="EL290" s="396"/>
      <c r="EM290" s="396"/>
      <c r="EN290" s="396"/>
      <c r="EO290" s="396"/>
      <c r="EP290" s="396"/>
      <c r="EQ290" s="396"/>
      <c r="ER290" s="396"/>
      <c r="ES290" s="396"/>
      <c r="ET290" s="396"/>
      <c r="EU290" s="396"/>
      <c r="EV290" s="396"/>
      <c r="EW290" s="396"/>
      <c r="EX290" s="396"/>
      <c r="EY290" s="396"/>
      <c r="EZ290" s="396"/>
      <c r="FA290" s="396"/>
      <c r="FB290" s="396"/>
      <c r="FC290" s="396"/>
      <c r="FD290" s="396"/>
      <c r="FE290" s="396"/>
      <c r="FF290" s="396"/>
      <c r="FG290" s="396"/>
      <c r="FH290" s="396"/>
      <c r="FI290" s="396"/>
      <c r="FJ290" s="396"/>
      <c r="FK290" s="396"/>
      <c r="FL290" s="396"/>
      <c r="FM290" s="396"/>
      <c r="FN290" s="396"/>
      <c r="FO290" s="396"/>
      <c r="FP290" s="396"/>
      <c r="FQ290" s="396"/>
      <c r="FR290" s="396"/>
      <c r="FS290" s="396"/>
      <c r="FT290" s="396"/>
      <c r="FU290" s="396"/>
      <c r="FV290" s="396"/>
      <c r="FW290" s="396"/>
      <c r="FX290" s="396"/>
      <c r="FY290" s="396"/>
      <c r="FZ290" s="396"/>
      <c r="GA290" s="396"/>
      <c r="GB290" s="396"/>
      <c r="GC290" s="396"/>
      <c r="GD290" s="396"/>
      <c r="GE290" s="396"/>
      <c r="GF290" s="396"/>
      <c r="GG290" s="396"/>
      <c r="GH290" s="396"/>
      <c r="GI290" s="396"/>
      <c r="GJ290" s="396"/>
      <c r="GK290" s="396"/>
      <c r="GL290" s="396"/>
      <c r="GM290" s="396"/>
      <c r="GN290" s="396"/>
      <c r="GO290" s="396"/>
      <c r="GP290" s="396"/>
      <c r="GQ290" s="396"/>
      <c r="GR290" s="396"/>
      <c r="GS290" s="396"/>
      <c r="GT290" s="396"/>
      <c r="GU290" s="396"/>
      <c r="GV290" s="396"/>
      <c r="GW290" s="396"/>
      <c r="GX290" s="396"/>
      <c r="GY290" s="396"/>
      <c r="GZ290" s="396"/>
      <c r="HA290" s="396"/>
      <c r="HB290" s="396"/>
      <c r="HC290" s="396"/>
      <c r="HD290" s="396"/>
      <c r="HE290" s="396"/>
      <c r="HF290" s="396"/>
      <c r="HG290" s="396"/>
      <c r="HH290" s="396"/>
      <c r="HI290" s="396"/>
      <c r="HJ290" s="396"/>
      <c r="HK290" s="396"/>
      <c r="HL290" s="396"/>
      <c r="HM290" s="396"/>
      <c r="HN290" s="396"/>
      <c r="HO290" s="396"/>
      <c r="HP290" s="396"/>
      <c r="HQ290" s="396"/>
      <c r="HR290" s="396"/>
      <c r="HS290" s="396"/>
      <c r="HT290" s="396"/>
      <c r="HU290" s="396"/>
      <c r="HV290" s="396"/>
      <c r="HW290" s="396"/>
      <c r="HX290" s="396"/>
      <c r="HY290" s="396"/>
      <c r="HZ290" s="396"/>
      <c r="IA290" s="396"/>
      <c r="IB290" s="396"/>
      <c r="IC290" s="396"/>
      <c r="ID290" s="396"/>
      <c r="IE290" s="396"/>
      <c r="IF290" s="396"/>
      <c r="IG290" s="396"/>
      <c r="IH290" s="396"/>
      <c r="II290" s="396"/>
      <c r="IJ290" s="396"/>
      <c r="IK290" s="396"/>
      <c r="IL290" s="396"/>
      <c r="IM290" s="396"/>
      <c r="IN290" s="396"/>
      <c r="IO290" s="396"/>
      <c r="IP290" s="396"/>
      <c r="IQ290" s="396"/>
      <c r="IR290" s="396"/>
      <c r="IS290" s="396"/>
      <c r="IT290" s="396"/>
      <c r="IU290" s="396"/>
      <c r="IV290" s="396"/>
      <c r="IW290" s="396"/>
      <c r="IX290" s="396"/>
      <c r="IY290" s="396"/>
      <c r="IZ290" s="396"/>
      <c r="JA290" s="396"/>
      <c r="JB290" s="396"/>
      <c r="JC290" s="396"/>
      <c r="JD290" s="396"/>
      <c r="JE290" s="396"/>
      <c r="JF290" s="396"/>
      <c r="JG290" s="396"/>
      <c r="JH290" s="396"/>
      <c r="JI290" s="396"/>
      <c r="JJ290" s="396"/>
      <c r="JK290" s="396"/>
      <c r="JL290" s="396"/>
      <c r="JM290" s="396"/>
      <c r="JN290" s="396"/>
      <c r="JO290" s="396"/>
      <c r="JP290" s="396"/>
      <c r="JQ290" s="396"/>
      <c r="JR290" s="396"/>
      <c r="JS290" s="396"/>
      <c r="JT290" s="396"/>
      <c r="JU290" s="396"/>
      <c r="JV290" s="396"/>
      <c r="JW290" s="396"/>
      <c r="JX290" s="396"/>
      <c r="JY290" s="396"/>
      <c r="JZ290" s="396"/>
      <c r="KA290" s="396"/>
      <c r="KB290" s="396"/>
      <c r="KC290" s="396"/>
      <c r="KD290" s="396"/>
      <c r="KE290" s="396"/>
      <c r="KF290" s="396"/>
      <c r="KG290" s="396"/>
      <c r="KH290" s="396"/>
      <c r="KI290" s="396"/>
      <c r="KJ290" s="396"/>
      <c r="KK290" s="396"/>
      <c r="KL290" s="396"/>
      <c r="KM290" s="396"/>
      <c r="KN290" s="396"/>
      <c r="KO290" s="396"/>
      <c r="KP290" s="396"/>
      <c r="KQ290" s="396"/>
      <c r="KR290" s="396"/>
      <c r="KS290" s="396"/>
      <c r="KT290" s="396"/>
      <c r="KU290" s="396"/>
      <c r="KV290" s="396"/>
      <c r="KW290" s="396"/>
      <c r="KX290" s="396"/>
      <c r="KY290" s="396"/>
      <c r="KZ290" s="396"/>
      <c r="LA290" s="396"/>
      <c r="LB290" s="396"/>
      <c r="LC290" s="396"/>
      <c r="LD290" s="396"/>
      <c r="LE290" s="396"/>
      <c r="LF290" s="396"/>
      <c r="LG290" s="396"/>
      <c r="LH290" s="396"/>
      <c r="LI290" s="396"/>
      <c r="LJ290" s="396"/>
      <c r="LK290" s="396"/>
      <c r="LL290" s="396"/>
      <c r="LM290" s="396"/>
      <c r="LN290" s="396"/>
      <c r="LO290" s="396"/>
      <c r="LP290" s="396"/>
      <c r="LQ290" s="396"/>
      <c r="LR290" s="396"/>
      <c r="LS290" s="396"/>
      <c r="LT290" s="396"/>
      <c r="LU290" s="396"/>
      <c r="LV290" s="396"/>
      <c r="LW290" s="396"/>
      <c r="LX290" s="396"/>
      <c r="LY290" s="396"/>
      <c r="LZ290" s="396"/>
      <c r="MA290" s="396"/>
      <c r="MB290" s="396"/>
      <c r="MC290" s="396"/>
      <c r="MD290" s="396"/>
      <c r="ME290" s="396"/>
      <c r="MF290" s="396"/>
      <c r="MG290" s="396"/>
      <c r="MH290" s="396"/>
      <c r="MI290" s="396"/>
      <c r="MJ290" s="396"/>
      <c r="MK290" s="396"/>
      <c r="ML290" s="396"/>
      <c r="MM290" s="396"/>
      <c r="MN290" s="396"/>
      <c r="MO290" s="396"/>
      <c r="MP290" s="396"/>
      <c r="MQ290" s="396"/>
      <c r="MR290" s="396"/>
      <c r="MS290" s="396"/>
      <c r="MT290" s="396"/>
      <c r="MU290" s="396"/>
      <c r="MV290" s="396"/>
      <c r="MW290" s="396"/>
      <c r="MX290" s="396"/>
      <c r="MY290" s="396"/>
      <c r="MZ290" s="396"/>
      <c r="NA290" s="396"/>
      <c r="NB290" s="396"/>
      <c r="NC290" s="396"/>
      <c r="ND290" s="396"/>
      <c r="NE290" s="396"/>
      <c r="NF290" s="396"/>
      <c r="NG290" s="396"/>
      <c r="NH290" s="396"/>
      <c r="NI290" s="396"/>
      <c r="NJ290" s="396"/>
      <c r="NK290" s="396"/>
      <c r="NL290" s="396"/>
      <c r="NM290" s="396"/>
      <c r="NN290" s="396"/>
      <c r="NO290" s="396"/>
      <c r="NP290" s="396"/>
      <c r="NQ290" s="396"/>
      <c r="NR290" s="396"/>
      <c r="NS290" s="396"/>
      <c r="NT290" s="396"/>
      <c r="NU290" s="396"/>
      <c r="NV290" s="396"/>
      <c r="NW290" s="396"/>
      <c r="NX290" s="396"/>
      <c r="NY290" s="396"/>
      <c r="NZ290" s="396"/>
      <c r="OA290" s="396"/>
      <c r="OB290" s="396"/>
      <c r="OC290" s="396"/>
      <c r="OD290" s="396"/>
      <c r="OE290" s="396"/>
      <c r="OF290" s="396"/>
      <c r="OG290" s="396"/>
      <c r="OH290" s="396"/>
      <c r="OI290" s="396"/>
      <c r="OJ290" s="396"/>
      <c r="OK290" s="396"/>
      <c r="OL290" s="396"/>
      <c r="OM290" s="396"/>
      <c r="ON290" s="396"/>
      <c r="OO290" s="396"/>
      <c r="OP290" s="396"/>
      <c r="OQ290" s="396"/>
      <c r="OR290" s="396"/>
      <c r="OS290" s="396"/>
      <c r="OT290" s="396"/>
      <c r="OU290" s="396"/>
      <c r="OV290" s="396"/>
      <c r="OW290" s="396"/>
      <c r="OX290" s="396"/>
      <c r="OY290" s="396"/>
      <c r="OZ290" s="396"/>
      <c r="PA290" s="396"/>
      <c r="PB290" s="396"/>
      <c r="PC290" s="396"/>
      <c r="PD290" s="396"/>
      <c r="PE290" s="396"/>
      <c r="PF290" s="396"/>
      <c r="PG290" s="396"/>
      <c r="PH290" s="396"/>
      <c r="PI290" s="396"/>
      <c r="PJ290" s="396"/>
      <c r="PK290" s="396"/>
      <c r="PL290" s="396"/>
      <c r="PM290" s="396"/>
      <c r="PN290" s="396"/>
      <c r="PO290" s="396"/>
      <c r="PP290" s="396"/>
      <c r="PQ290" s="396"/>
      <c r="PR290" s="396"/>
      <c r="PS290" s="396"/>
      <c r="PT290" s="396"/>
      <c r="PU290" s="396"/>
      <c r="PV290" s="396"/>
      <c r="PW290" s="396"/>
      <c r="PX290" s="396"/>
      <c r="PY290" s="396"/>
      <c r="PZ290" s="396"/>
      <c r="QA290" s="396"/>
      <c r="QB290" s="396"/>
      <c r="QC290" s="396"/>
      <c r="QD290" s="396"/>
      <c r="QE290" s="396"/>
      <c r="QF290" s="396"/>
      <c r="QG290" s="396"/>
      <c r="QH290" s="396"/>
      <c r="QI290" s="396"/>
      <c r="QJ290" s="396"/>
      <c r="QK290" s="396"/>
      <c r="QL290" s="396"/>
      <c r="QM290" s="396"/>
      <c r="QN290" s="396"/>
      <c r="QO290" s="396"/>
      <c r="QP290" s="396"/>
      <c r="QQ290" s="396"/>
      <c r="QR290" s="396"/>
      <c r="QS290" s="396"/>
      <c r="QT290" s="396"/>
    </row>
    <row r="291" spans="1:462" s="397" customFormat="1">
      <c r="A291" s="375">
        <v>6</v>
      </c>
      <c r="B291" s="149" t="s">
        <v>1456</v>
      </c>
      <c r="C291" s="144"/>
      <c r="D291" s="144"/>
      <c r="E291" s="386"/>
      <c r="F291" s="387"/>
      <c r="G291" s="396"/>
      <c r="H291" s="396"/>
      <c r="I291" s="396"/>
      <c r="J291" s="396"/>
      <c r="K291" s="396"/>
      <c r="L291" s="396"/>
      <c r="M291" s="396"/>
      <c r="N291" s="396"/>
      <c r="O291" s="396"/>
      <c r="P291" s="396"/>
      <c r="Q291" s="396"/>
      <c r="R291" s="396"/>
      <c r="S291" s="396"/>
      <c r="T291" s="396"/>
      <c r="U291" s="396"/>
      <c r="V291" s="396"/>
      <c r="W291" s="396"/>
      <c r="X291" s="396"/>
      <c r="Y291" s="396"/>
      <c r="Z291" s="396"/>
      <c r="AA291" s="396"/>
      <c r="AB291" s="396"/>
      <c r="AC291" s="396"/>
      <c r="AD291" s="396"/>
      <c r="AE291" s="396"/>
      <c r="AF291" s="396"/>
      <c r="AG291" s="396"/>
      <c r="AH291" s="396"/>
      <c r="AI291" s="396"/>
      <c r="AJ291" s="396"/>
      <c r="AK291" s="396"/>
      <c r="AL291" s="396"/>
      <c r="AM291" s="396"/>
      <c r="AN291" s="396"/>
      <c r="AO291" s="396"/>
      <c r="AP291" s="396"/>
      <c r="AQ291" s="396"/>
      <c r="AR291" s="396"/>
      <c r="AS291" s="396"/>
      <c r="AT291" s="396"/>
      <c r="AU291" s="396"/>
      <c r="AV291" s="396"/>
      <c r="AW291" s="396"/>
      <c r="AX291" s="396"/>
      <c r="AY291" s="396"/>
      <c r="AZ291" s="396"/>
      <c r="BA291" s="396"/>
      <c r="BB291" s="396"/>
      <c r="BC291" s="396"/>
      <c r="BD291" s="396"/>
      <c r="BE291" s="396"/>
      <c r="BF291" s="396"/>
      <c r="BG291" s="396"/>
      <c r="BH291" s="396"/>
      <c r="BI291" s="396"/>
      <c r="BJ291" s="396"/>
      <c r="BK291" s="396"/>
      <c r="BL291" s="396"/>
      <c r="BM291" s="396"/>
      <c r="BN291" s="396"/>
      <c r="BO291" s="396"/>
      <c r="BP291" s="396"/>
      <c r="BQ291" s="396"/>
      <c r="BR291" s="396"/>
      <c r="BS291" s="396"/>
      <c r="BT291" s="396"/>
      <c r="BU291" s="396"/>
      <c r="BV291" s="396"/>
      <c r="BW291" s="396"/>
      <c r="BX291" s="396"/>
      <c r="BY291" s="396"/>
      <c r="BZ291" s="396"/>
      <c r="CA291" s="396"/>
      <c r="CB291" s="396"/>
      <c r="CC291" s="396"/>
      <c r="CD291" s="396"/>
      <c r="CE291" s="396"/>
      <c r="CF291" s="396"/>
      <c r="CG291" s="396"/>
      <c r="CH291" s="396"/>
      <c r="CI291" s="396"/>
      <c r="CJ291" s="396"/>
      <c r="CK291" s="396"/>
      <c r="CL291" s="396"/>
      <c r="CM291" s="396"/>
      <c r="CN291" s="396"/>
      <c r="CO291" s="396"/>
      <c r="CP291" s="396"/>
      <c r="CQ291" s="396"/>
      <c r="CR291" s="396"/>
      <c r="CS291" s="396"/>
      <c r="CT291" s="396"/>
      <c r="CU291" s="396"/>
      <c r="CV291" s="396"/>
      <c r="CW291" s="396"/>
      <c r="CX291" s="396"/>
      <c r="CY291" s="396"/>
      <c r="CZ291" s="396"/>
      <c r="DA291" s="396"/>
      <c r="DB291" s="396"/>
      <c r="DC291" s="396"/>
      <c r="DD291" s="396"/>
      <c r="DE291" s="396"/>
      <c r="DF291" s="396"/>
      <c r="DG291" s="396"/>
      <c r="DH291" s="396"/>
      <c r="DI291" s="396"/>
      <c r="DJ291" s="396"/>
      <c r="DK291" s="396"/>
      <c r="DL291" s="396"/>
      <c r="DM291" s="396"/>
      <c r="DN291" s="396"/>
      <c r="DO291" s="396"/>
      <c r="DP291" s="396"/>
      <c r="DQ291" s="396"/>
      <c r="DR291" s="396"/>
      <c r="DS291" s="396"/>
      <c r="DT291" s="396"/>
      <c r="DU291" s="396"/>
      <c r="DV291" s="396"/>
      <c r="DW291" s="396"/>
      <c r="DX291" s="396"/>
      <c r="DY291" s="396"/>
      <c r="DZ291" s="396"/>
      <c r="EA291" s="396"/>
      <c r="EB291" s="396"/>
      <c r="EC291" s="396"/>
      <c r="ED291" s="396"/>
      <c r="EE291" s="396"/>
      <c r="EF291" s="396"/>
      <c r="EG291" s="396"/>
      <c r="EH291" s="396"/>
      <c r="EI291" s="396"/>
      <c r="EJ291" s="396"/>
      <c r="EK291" s="396"/>
      <c r="EL291" s="396"/>
      <c r="EM291" s="396"/>
      <c r="EN291" s="396"/>
      <c r="EO291" s="396"/>
      <c r="EP291" s="396"/>
      <c r="EQ291" s="396"/>
      <c r="ER291" s="396"/>
      <c r="ES291" s="396"/>
      <c r="ET291" s="396"/>
      <c r="EU291" s="396"/>
      <c r="EV291" s="396"/>
      <c r="EW291" s="396"/>
      <c r="EX291" s="396"/>
      <c r="EY291" s="396"/>
      <c r="EZ291" s="396"/>
      <c r="FA291" s="396"/>
      <c r="FB291" s="396"/>
      <c r="FC291" s="396"/>
      <c r="FD291" s="396"/>
      <c r="FE291" s="396"/>
      <c r="FF291" s="396"/>
      <c r="FG291" s="396"/>
      <c r="FH291" s="396"/>
      <c r="FI291" s="396"/>
      <c r="FJ291" s="396"/>
      <c r="FK291" s="396"/>
      <c r="FL291" s="396"/>
      <c r="FM291" s="396"/>
      <c r="FN291" s="396"/>
      <c r="FO291" s="396"/>
      <c r="FP291" s="396"/>
      <c r="FQ291" s="396"/>
      <c r="FR291" s="396"/>
      <c r="FS291" s="396"/>
      <c r="FT291" s="396"/>
      <c r="FU291" s="396"/>
      <c r="FV291" s="396"/>
      <c r="FW291" s="396"/>
      <c r="FX291" s="396"/>
      <c r="FY291" s="396"/>
      <c r="FZ291" s="396"/>
      <c r="GA291" s="396"/>
      <c r="GB291" s="396"/>
      <c r="GC291" s="396"/>
      <c r="GD291" s="396"/>
      <c r="GE291" s="396"/>
      <c r="GF291" s="396"/>
      <c r="GG291" s="396"/>
      <c r="GH291" s="396"/>
      <c r="GI291" s="396"/>
      <c r="GJ291" s="396"/>
      <c r="GK291" s="396"/>
      <c r="GL291" s="396"/>
      <c r="GM291" s="396"/>
      <c r="GN291" s="396"/>
      <c r="GO291" s="396"/>
      <c r="GP291" s="396"/>
      <c r="GQ291" s="396"/>
      <c r="GR291" s="396"/>
      <c r="GS291" s="396"/>
      <c r="GT291" s="396"/>
      <c r="GU291" s="396"/>
      <c r="GV291" s="396"/>
      <c r="GW291" s="396"/>
      <c r="GX291" s="396"/>
      <c r="GY291" s="396"/>
      <c r="GZ291" s="396"/>
      <c r="HA291" s="396"/>
      <c r="HB291" s="396"/>
      <c r="HC291" s="396"/>
      <c r="HD291" s="396"/>
      <c r="HE291" s="396"/>
      <c r="HF291" s="396"/>
      <c r="HG291" s="396"/>
      <c r="HH291" s="396"/>
      <c r="HI291" s="396"/>
      <c r="HJ291" s="396"/>
      <c r="HK291" s="396"/>
      <c r="HL291" s="396"/>
      <c r="HM291" s="396"/>
      <c r="HN291" s="396"/>
      <c r="HO291" s="396"/>
      <c r="HP291" s="396"/>
      <c r="HQ291" s="396"/>
      <c r="HR291" s="396"/>
      <c r="HS291" s="396"/>
      <c r="HT291" s="396"/>
      <c r="HU291" s="396"/>
      <c r="HV291" s="396"/>
      <c r="HW291" s="396"/>
      <c r="HX291" s="396"/>
      <c r="HY291" s="396"/>
      <c r="HZ291" s="396"/>
      <c r="IA291" s="396"/>
      <c r="IB291" s="396"/>
      <c r="IC291" s="396"/>
      <c r="ID291" s="396"/>
      <c r="IE291" s="396"/>
      <c r="IF291" s="396"/>
      <c r="IG291" s="396"/>
      <c r="IH291" s="396"/>
      <c r="II291" s="396"/>
      <c r="IJ291" s="396"/>
      <c r="IK291" s="396"/>
      <c r="IL291" s="396"/>
      <c r="IM291" s="396"/>
      <c r="IN291" s="396"/>
      <c r="IO291" s="396"/>
      <c r="IP291" s="396"/>
      <c r="IQ291" s="396"/>
      <c r="IR291" s="396"/>
      <c r="IS291" s="396"/>
      <c r="IT291" s="396"/>
      <c r="IU291" s="396"/>
      <c r="IV291" s="396"/>
      <c r="IW291" s="396"/>
      <c r="IX291" s="396"/>
      <c r="IY291" s="396"/>
      <c r="IZ291" s="396"/>
      <c r="JA291" s="396"/>
      <c r="JB291" s="396"/>
      <c r="JC291" s="396"/>
      <c r="JD291" s="396"/>
      <c r="JE291" s="396"/>
      <c r="JF291" s="396"/>
      <c r="JG291" s="396"/>
      <c r="JH291" s="396"/>
      <c r="JI291" s="396"/>
      <c r="JJ291" s="396"/>
      <c r="JK291" s="396"/>
      <c r="JL291" s="396"/>
      <c r="JM291" s="396"/>
      <c r="JN291" s="396"/>
      <c r="JO291" s="396"/>
      <c r="JP291" s="396"/>
      <c r="JQ291" s="396"/>
      <c r="JR291" s="396"/>
      <c r="JS291" s="396"/>
      <c r="JT291" s="396"/>
      <c r="JU291" s="396"/>
      <c r="JV291" s="396"/>
      <c r="JW291" s="396"/>
      <c r="JX291" s="396"/>
      <c r="JY291" s="396"/>
      <c r="JZ291" s="396"/>
      <c r="KA291" s="396"/>
      <c r="KB291" s="396"/>
      <c r="KC291" s="396"/>
      <c r="KD291" s="396"/>
      <c r="KE291" s="396"/>
      <c r="KF291" s="396"/>
      <c r="KG291" s="396"/>
      <c r="KH291" s="396"/>
      <c r="KI291" s="396"/>
      <c r="KJ291" s="396"/>
      <c r="KK291" s="396"/>
      <c r="KL291" s="396"/>
      <c r="KM291" s="396"/>
      <c r="KN291" s="396"/>
      <c r="KO291" s="396"/>
      <c r="KP291" s="396"/>
      <c r="KQ291" s="396"/>
      <c r="KR291" s="396"/>
      <c r="KS291" s="396"/>
      <c r="KT291" s="396"/>
      <c r="KU291" s="396"/>
      <c r="KV291" s="396"/>
      <c r="KW291" s="396"/>
      <c r="KX291" s="396"/>
      <c r="KY291" s="396"/>
      <c r="KZ291" s="396"/>
      <c r="LA291" s="396"/>
      <c r="LB291" s="396"/>
      <c r="LC291" s="396"/>
      <c r="LD291" s="396"/>
      <c r="LE291" s="396"/>
      <c r="LF291" s="396"/>
      <c r="LG291" s="396"/>
      <c r="LH291" s="396"/>
      <c r="LI291" s="396"/>
      <c r="LJ291" s="396"/>
      <c r="LK291" s="396"/>
      <c r="LL291" s="396"/>
      <c r="LM291" s="396"/>
      <c r="LN291" s="396"/>
      <c r="LO291" s="396"/>
      <c r="LP291" s="396"/>
      <c r="LQ291" s="396"/>
      <c r="LR291" s="396"/>
      <c r="LS291" s="396"/>
      <c r="LT291" s="396"/>
      <c r="LU291" s="396"/>
      <c r="LV291" s="396"/>
      <c r="LW291" s="396"/>
      <c r="LX291" s="396"/>
      <c r="LY291" s="396"/>
      <c r="LZ291" s="396"/>
      <c r="MA291" s="396"/>
      <c r="MB291" s="396"/>
      <c r="MC291" s="396"/>
      <c r="MD291" s="396"/>
      <c r="ME291" s="396"/>
      <c r="MF291" s="396"/>
      <c r="MG291" s="396"/>
      <c r="MH291" s="396"/>
      <c r="MI291" s="396"/>
      <c r="MJ291" s="396"/>
      <c r="MK291" s="396"/>
      <c r="ML291" s="396"/>
      <c r="MM291" s="396"/>
      <c r="MN291" s="396"/>
      <c r="MO291" s="396"/>
      <c r="MP291" s="396"/>
      <c r="MQ291" s="396"/>
      <c r="MR291" s="396"/>
      <c r="MS291" s="396"/>
      <c r="MT291" s="396"/>
      <c r="MU291" s="396"/>
      <c r="MV291" s="396"/>
      <c r="MW291" s="396"/>
      <c r="MX291" s="396"/>
      <c r="MY291" s="396"/>
      <c r="MZ291" s="396"/>
      <c r="NA291" s="396"/>
      <c r="NB291" s="396"/>
      <c r="NC291" s="396"/>
      <c r="ND291" s="396"/>
      <c r="NE291" s="396"/>
      <c r="NF291" s="396"/>
      <c r="NG291" s="396"/>
      <c r="NH291" s="396"/>
      <c r="NI291" s="396"/>
      <c r="NJ291" s="396"/>
      <c r="NK291" s="396"/>
      <c r="NL291" s="396"/>
      <c r="NM291" s="396"/>
      <c r="NN291" s="396"/>
      <c r="NO291" s="396"/>
      <c r="NP291" s="396"/>
      <c r="NQ291" s="396"/>
      <c r="NR291" s="396"/>
      <c r="NS291" s="396"/>
      <c r="NT291" s="396"/>
      <c r="NU291" s="396"/>
      <c r="NV291" s="396"/>
      <c r="NW291" s="396"/>
      <c r="NX291" s="396"/>
      <c r="NY291" s="396"/>
      <c r="NZ291" s="396"/>
      <c r="OA291" s="396"/>
      <c r="OB291" s="396"/>
      <c r="OC291" s="396"/>
      <c r="OD291" s="396"/>
      <c r="OE291" s="396"/>
      <c r="OF291" s="396"/>
      <c r="OG291" s="396"/>
      <c r="OH291" s="396"/>
      <c r="OI291" s="396"/>
      <c r="OJ291" s="396"/>
      <c r="OK291" s="396"/>
      <c r="OL291" s="396"/>
      <c r="OM291" s="396"/>
      <c r="ON291" s="396"/>
      <c r="OO291" s="396"/>
      <c r="OP291" s="396"/>
      <c r="OQ291" s="396"/>
      <c r="OR291" s="396"/>
      <c r="OS291" s="396"/>
      <c r="OT291" s="396"/>
      <c r="OU291" s="396"/>
      <c r="OV291" s="396"/>
      <c r="OW291" s="396"/>
      <c r="OX291" s="396"/>
      <c r="OY291" s="396"/>
      <c r="OZ291" s="396"/>
      <c r="PA291" s="396"/>
      <c r="PB291" s="396"/>
      <c r="PC291" s="396"/>
      <c r="PD291" s="396"/>
      <c r="PE291" s="396"/>
      <c r="PF291" s="396"/>
      <c r="PG291" s="396"/>
      <c r="PH291" s="396"/>
      <c r="PI291" s="396"/>
      <c r="PJ291" s="396"/>
      <c r="PK291" s="396"/>
      <c r="PL291" s="396"/>
      <c r="PM291" s="396"/>
      <c r="PN291" s="396"/>
      <c r="PO291" s="396"/>
      <c r="PP291" s="396"/>
      <c r="PQ291" s="396"/>
      <c r="PR291" s="396"/>
      <c r="PS291" s="396"/>
      <c r="PT291" s="396"/>
      <c r="PU291" s="396"/>
      <c r="PV291" s="396"/>
      <c r="PW291" s="396"/>
      <c r="PX291" s="396"/>
      <c r="PY291" s="396"/>
      <c r="PZ291" s="396"/>
      <c r="QA291" s="396"/>
      <c r="QB291" s="396"/>
      <c r="QC291" s="396"/>
      <c r="QD291" s="396"/>
      <c r="QE291" s="396"/>
      <c r="QF291" s="396"/>
      <c r="QG291" s="396"/>
      <c r="QH291" s="396"/>
      <c r="QI291" s="396"/>
      <c r="QJ291" s="396"/>
      <c r="QK291" s="396"/>
      <c r="QL291" s="396"/>
      <c r="QM291" s="396"/>
      <c r="QN291" s="396"/>
      <c r="QO291" s="396"/>
      <c r="QP291" s="396"/>
      <c r="QQ291" s="396"/>
      <c r="QR291" s="396"/>
      <c r="QS291" s="396"/>
      <c r="QT291" s="396"/>
    </row>
    <row r="292" spans="1:462" s="397" customFormat="1">
      <c r="A292" s="377"/>
      <c r="B292" s="151" t="s">
        <v>1457</v>
      </c>
      <c r="C292" s="146"/>
      <c r="D292" s="129" t="s">
        <v>1458</v>
      </c>
      <c r="E292" s="146"/>
      <c r="F292" s="158"/>
      <c r="G292" s="396"/>
      <c r="H292" s="396"/>
      <c r="I292" s="396"/>
      <c r="J292" s="396"/>
      <c r="K292" s="396"/>
      <c r="L292" s="396"/>
      <c r="M292" s="396"/>
      <c r="N292" s="396"/>
      <c r="O292" s="396"/>
      <c r="P292" s="396"/>
      <c r="Q292" s="396"/>
      <c r="R292" s="396"/>
      <c r="S292" s="396"/>
      <c r="T292" s="396"/>
      <c r="U292" s="396"/>
      <c r="V292" s="396"/>
      <c r="W292" s="396"/>
      <c r="X292" s="396"/>
      <c r="Y292" s="396"/>
      <c r="Z292" s="396"/>
      <c r="AA292" s="396"/>
      <c r="AB292" s="396"/>
      <c r="AC292" s="396"/>
      <c r="AD292" s="396"/>
      <c r="AE292" s="396"/>
      <c r="AF292" s="396"/>
      <c r="AG292" s="396"/>
      <c r="AH292" s="396"/>
      <c r="AI292" s="396"/>
      <c r="AJ292" s="396"/>
      <c r="AK292" s="396"/>
      <c r="AL292" s="396"/>
      <c r="AM292" s="396"/>
      <c r="AN292" s="396"/>
      <c r="AO292" s="396"/>
      <c r="AP292" s="396"/>
      <c r="AQ292" s="396"/>
      <c r="AR292" s="396"/>
      <c r="AS292" s="396"/>
      <c r="AT292" s="396"/>
      <c r="AU292" s="396"/>
      <c r="AV292" s="396"/>
      <c r="AW292" s="396"/>
      <c r="AX292" s="396"/>
      <c r="AY292" s="396"/>
      <c r="AZ292" s="396"/>
      <c r="BA292" s="396"/>
      <c r="BB292" s="396"/>
      <c r="BC292" s="396"/>
      <c r="BD292" s="396"/>
      <c r="BE292" s="396"/>
      <c r="BF292" s="396"/>
      <c r="BG292" s="396"/>
      <c r="BH292" s="396"/>
      <c r="BI292" s="396"/>
      <c r="BJ292" s="396"/>
      <c r="BK292" s="396"/>
      <c r="BL292" s="396"/>
      <c r="BM292" s="396"/>
      <c r="BN292" s="396"/>
      <c r="BO292" s="396"/>
      <c r="BP292" s="396"/>
      <c r="BQ292" s="396"/>
      <c r="BR292" s="396"/>
      <c r="BS292" s="396"/>
      <c r="BT292" s="396"/>
      <c r="BU292" s="396"/>
      <c r="BV292" s="396"/>
      <c r="BW292" s="396"/>
      <c r="BX292" s="396"/>
      <c r="BY292" s="396"/>
      <c r="BZ292" s="396"/>
      <c r="CA292" s="396"/>
      <c r="CB292" s="396"/>
      <c r="CC292" s="396"/>
      <c r="CD292" s="396"/>
      <c r="CE292" s="396"/>
      <c r="CF292" s="396"/>
      <c r="CG292" s="396"/>
      <c r="CH292" s="396"/>
      <c r="CI292" s="396"/>
      <c r="CJ292" s="396"/>
      <c r="CK292" s="396"/>
      <c r="CL292" s="396"/>
      <c r="CM292" s="396"/>
      <c r="CN292" s="396"/>
      <c r="CO292" s="396"/>
      <c r="CP292" s="396"/>
      <c r="CQ292" s="396"/>
      <c r="CR292" s="396"/>
      <c r="CS292" s="396"/>
      <c r="CT292" s="396"/>
      <c r="CU292" s="396"/>
      <c r="CV292" s="396"/>
      <c r="CW292" s="396"/>
      <c r="CX292" s="396"/>
      <c r="CY292" s="396"/>
      <c r="CZ292" s="396"/>
      <c r="DA292" s="396"/>
      <c r="DB292" s="396"/>
      <c r="DC292" s="396"/>
      <c r="DD292" s="396"/>
      <c r="DE292" s="396"/>
      <c r="DF292" s="396"/>
      <c r="DG292" s="396"/>
      <c r="DH292" s="396"/>
      <c r="DI292" s="396"/>
      <c r="DJ292" s="396"/>
      <c r="DK292" s="396"/>
      <c r="DL292" s="396"/>
      <c r="DM292" s="396"/>
      <c r="DN292" s="396"/>
      <c r="DO292" s="396"/>
      <c r="DP292" s="396"/>
      <c r="DQ292" s="396"/>
      <c r="DR292" s="396"/>
      <c r="DS292" s="396"/>
      <c r="DT292" s="396"/>
      <c r="DU292" s="396"/>
      <c r="DV292" s="396"/>
      <c r="DW292" s="396"/>
      <c r="DX292" s="396"/>
      <c r="DY292" s="396"/>
      <c r="DZ292" s="396"/>
      <c r="EA292" s="396"/>
      <c r="EB292" s="396"/>
      <c r="EC292" s="396"/>
      <c r="ED292" s="396"/>
      <c r="EE292" s="396"/>
      <c r="EF292" s="396"/>
      <c r="EG292" s="396"/>
      <c r="EH292" s="396"/>
      <c r="EI292" s="396"/>
      <c r="EJ292" s="396"/>
      <c r="EK292" s="396"/>
      <c r="EL292" s="396"/>
      <c r="EM292" s="396"/>
      <c r="EN292" s="396"/>
      <c r="EO292" s="396"/>
      <c r="EP292" s="396"/>
      <c r="EQ292" s="396"/>
      <c r="ER292" s="396"/>
      <c r="ES292" s="396"/>
      <c r="ET292" s="396"/>
      <c r="EU292" s="396"/>
      <c r="EV292" s="396"/>
      <c r="EW292" s="396"/>
      <c r="EX292" s="396"/>
      <c r="EY292" s="396"/>
      <c r="EZ292" s="396"/>
      <c r="FA292" s="396"/>
      <c r="FB292" s="396"/>
      <c r="FC292" s="396"/>
      <c r="FD292" s="396"/>
      <c r="FE292" s="396"/>
      <c r="FF292" s="396"/>
      <c r="FG292" s="396"/>
      <c r="FH292" s="396"/>
      <c r="FI292" s="396"/>
      <c r="FJ292" s="396"/>
      <c r="FK292" s="396"/>
      <c r="FL292" s="396"/>
      <c r="FM292" s="396"/>
      <c r="FN292" s="396"/>
      <c r="FO292" s="396"/>
      <c r="FP292" s="396"/>
      <c r="FQ292" s="396"/>
      <c r="FR292" s="396"/>
      <c r="FS292" s="396"/>
      <c r="FT292" s="396"/>
      <c r="FU292" s="396"/>
      <c r="FV292" s="396"/>
      <c r="FW292" s="396"/>
      <c r="FX292" s="396"/>
      <c r="FY292" s="396"/>
      <c r="FZ292" s="396"/>
      <c r="GA292" s="396"/>
      <c r="GB292" s="396"/>
      <c r="GC292" s="396"/>
      <c r="GD292" s="396"/>
      <c r="GE292" s="396"/>
      <c r="GF292" s="396"/>
      <c r="GG292" s="396"/>
      <c r="GH292" s="396"/>
      <c r="GI292" s="396"/>
      <c r="GJ292" s="396"/>
      <c r="GK292" s="396"/>
      <c r="GL292" s="396"/>
      <c r="GM292" s="396"/>
      <c r="GN292" s="396"/>
      <c r="GO292" s="396"/>
      <c r="GP292" s="396"/>
      <c r="GQ292" s="396"/>
      <c r="GR292" s="396"/>
      <c r="GS292" s="396"/>
      <c r="GT292" s="396"/>
      <c r="GU292" s="396"/>
      <c r="GV292" s="396"/>
      <c r="GW292" s="396"/>
      <c r="GX292" s="396"/>
      <c r="GY292" s="396"/>
      <c r="GZ292" s="396"/>
      <c r="HA292" s="396"/>
      <c r="HB292" s="396"/>
      <c r="HC292" s="396"/>
      <c r="HD292" s="396"/>
      <c r="HE292" s="396"/>
      <c r="HF292" s="396"/>
      <c r="HG292" s="396"/>
      <c r="HH292" s="396"/>
      <c r="HI292" s="396"/>
      <c r="HJ292" s="396"/>
      <c r="HK292" s="396"/>
      <c r="HL292" s="396"/>
      <c r="HM292" s="396"/>
      <c r="HN292" s="396"/>
      <c r="HO292" s="396"/>
      <c r="HP292" s="396"/>
      <c r="HQ292" s="396"/>
      <c r="HR292" s="396"/>
      <c r="HS292" s="396"/>
      <c r="HT292" s="396"/>
      <c r="HU292" s="396"/>
      <c r="HV292" s="396"/>
      <c r="HW292" s="396"/>
      <c r="HX292" s="396"/>
      <c r="HY292" s="396"/>
      <c r="HZ292" s="396"/>
      <c r="IA292" s="396"/>
      <c r="IB292" s="396"/>
      <c r="IC292" s="396"/>
      <c r="ID292" s="396"/>
      <c r="IE292" s="396"/>
      <c r="IF292" s="396"/>
      <c r="IG292" s="396"/>
      <c r="IH292" s="396"/>
      <c r="II292" s="396"/>
      <c r="IJ292" s="396"/>
      <c r="IK292" s="396"/>
      <c r="IL292" s="396"/>
      <c r="IM292" s="396"/>
      <c r="IN292" s="396"/>
      <c r="IO292" s="396"/>
      <c r="IP292" s="396"/>
      <c r="IQ292" s="396"/>
      <c r="IR292" s="396"/>
      <c r="IS292" s="396"/>
      <c r="IT292" s="396"/>
      <c r="IU292" s="396"/>
      <c r="IV292" s="396"/>
      <c r="IW292" s="396"/>
      <c r="IX292" s="396"/>
      <c r="IY292" s="396"/>
      <c r="IZ292" s="396"/>
      <c r="JA292" s="396"/>
      <c r="JB292" s="396"/>
      <c r="JC292" s="396"/>
      <c r="JD292" s="396"/>
      <c r="JE292" s="396"/>
      <c r="JF292" s="396"/>
      <c r="JG292" s="396"/>
      <c r="JH292" s="396"/>
      <c r="JI292" s="396"/>
      <c r="JJ292" s="396"/>
      <c r="JK292" s="396"/>
      <c r="JL292" s="396"/>
      <c r="JM292" s="396"/>
      <c r="JN292" s="396"/>
      <c r="JO292" s="396"/>
      <c r="JP292" s="396"/>
      <c r="JQ292" s="396"/>
      <c r="JR292" s="396"/>
      <c r="JS292" s="396"/>
      <c r="JT292" s="396"/>
      <c r="JU292" s="396"/>
      <c r="JV292" s="396"/>
      <c r="JW292" s="396"/>
      <c r="JX292" s="396"/>
      <c r="JY292" s="396"/>
      <c r="JZ292" s="396"/>
      <c r="KA292" s="396"/>
      <c r="KB292" s="396"/>
      <c r="KC292" s="396"/>
      <c r="KD292" s="396"/>
      <c r="KE292" s="396"/>
      <c r="KF292" s="396"/>
      <c r="KG292" s="396"/>
      <c r="KH292" s="396"/>
      <c r="KI292" s="396"/>
      <c r="KJ292" s="396"/>
      <c r="KK292" s="396"/>
      <c r="KL292" s="396"/>
      <c r="KM292" s="396"/>
      <c r="KN292" s="396"/>
      <c r="KO292" s="396"/>
      <c r="KP292" s="396"/>
      <c r="KQ292" s="396"/>
      <c r="KR292" s="396"/>
      <c r="KS292" s="396"/>
      <c r="KT292" s="396"/>
      <c r="KU292" s="396"/>
      <c r="KV292" s="396"/>
      <c r="KW292" s="396"/>
      <c r="KX292" s="396"/>
      <c r="KY292" s="396"/>
      <c r="KZ292" s="396"/>
      <c r="LA292" s="396"/>
      <c r="LB292" s="396"/>
      <c r="LC292" s="396"/>
      <c r="LD292" s="396"/>
      <c r="LE292" s="396"/>
      <c r="LF292" s="396"/>
      <c r="LG292" s="396"/>
      <c r="LH292" s="396"/>
      <c r="LI292" s="396"/>
      <c r="LJ292" s="396"/>
      <c r="LK292" s="396"/>
      <c r="LL292" s="396"/>
      <c r="LM292" s="396"/>
      <c r="LN292" s="396"/>
      <c r="LO292" s="396"/>
      <c r="LP292" s="396"/>
      <c r="LQ292" s="396"/>
      <c r="LR292" s="396"/>
      <c r="LS292" s="396"/>
      <c r="LT292" s="396"/>
      <c r="LU292" s="396"/>
      <c r="LV292" s="396"/>
      <c r="LW292" s="396"/>
      <c r="LX292" s="396"/>
      <c r="LY292" s="396"/>
      <c r="LZ292" s="396"/>
      <c r="MA292" s="396"/>
      <c r="MB292" s="396"/>
      <c r="MC292" s="396"/>
      <c r="MD292" s="396"/>
      <c r="ME292" s="396"/>
      <c r="MF292" s="396"/>
      <c r="MG292" s="396"/>
      <c r="MH292" s="396"/>
      <c r="MI292" s="396"/>
      <c r="MJ292" s="396"/>
      <c r="MK292" s="396"/>
      <c r="ML292" s="396"/>
      <c r="MM292" s="396"/>
      <c r="MN292" s="396"/>
      <c r="MO292" s="396"/>
      <c r="MP292" s="396"/>
      <c r="MQ292" s="396"/>
      <c r="MR292" s="396"/>
      <c r="MS292" s="396"/>
      <c r="MT292" s="396"/>
      <c r="MU292" s="396"/>
      <c r="MV292" s="396"/>
      <c r="MW292" s="396"/>
      <c r="MX292" s="396"/>
      <c r="MY292" s="396"/>
      <c r="MZ292" s="396"/>
      <c r="NA292" s="396"/>
      <c r="NB292" s="396"/>
      <c r="NC292" s="396"/>
      <c r="ND292" s="396"/>
      <c r="NE292" s="396"/>
      <c r="NF292" s="396"/>
      <c r="NG292" s="396"/>
      <c r="NH292" s="396"/>
      <c r="NI292" s="396"/>
      <c r="NJ292" s="396"/>
      <c r="NK292" s="396"/>
      <c r="NL292" s="396"/>
      <c r="NM292" s="396"/>
      <c r="NN292" s="396"/>
      <c r="NO292" s="396"/>
      <c r="NP292" s="396"/>
      <c r="NQ292" s="396"/>
      <c r="NR292" s="396"/>
      <c r="NS292" s="396"/>
      <c r="NT292" s="396"/>
      <c r="NU292" s="396"/>
      <c r="NV292" s="396"/>
      <c r="NW292" s="396"/>
      <c r="NX292" s="396"/>
      <c r="NY292" s="396"/>
      <c r="NZ292" s="396"/>
      <c r="OA292" s="396"/>
      <c r="OB292" s="396"/>
      <c r="OC292" s="396"/>
      <c r="OD292" s="396"/>
      <c r="OE292" s="396"/>
      <c r="OF292" s="396"/>
      <c r="OG292" s="396"/>
      <c r="OH292" s="396"/>
      <c r="OI292" s="396"/>
      <c r="OJ292" s="396"/>
      <c r="OK292" s="396"/>
      <c r="OL292" s="396"/>
      <c r="OM292" s="396"/>
      <c r="ON292" s="396"/>
      <c r="OO292" s="396"/>
      <c r="OP292" s="396"/>
      <c r="OQ292" s="396"/>
      <c r="OR292" s="396"/>
      <c r="OS292" s="396"/>
      <c r="OT292" s="396"/>
      <c r="OU292" s="396"/>
      <c r="OV292" s="396"/>
      <c r="OW292" s="396"/>
      <c r="OX292" s="396"/>
      <c r="OY292" s="396"/>
      <c r="OZ292" s="396"/>
      <c r="PA292" s="396"/>
      <c r="PB292" s="396"/>
      <c r="PC292" s="396"/>
      <c r="PD292" s="396"/>
      <c r="PE292" s="396"/>
      <c r="PF292" s="396"/>
      <c r="PG292" s="396"/>
      <c r="PH292" s="396"/>
      <c r="PI292" s="396"/>
      <c r="PJ292" s="396"/>
      <c r="PK292" s="396"/>
      <c r="PL292" s="396"/>
      <c r="PM292" s="396"/>
      <c r="PN292" s="396"/>
      <c r="PO292" s="396"/>
      <c r="PP292" s="396"/>
      <c r="PQ292" s="396"/>
      <c r="PR292" s="396"/>
      <c r="PS292" s="396"/>
      <c r="PT292" s="396"/>
      <c r="PU292" s="396"/>
      <c r="PV292" s="396"/>
      <c r="PW292" s="396"/>
      <c r="PX292" s="396"/>
      <c r="PY292" s="396"/>
      <c r="PZ292" s="396"/>
      <c r="QA292" s="396"/>
      <c r="QB292" s="396"/>
      <c r="QC292" s="396"/>
      <c r="QD292" s="396"/>
      <c r="QE292" s="396"/>
      <c r="QF292" s="396"/>
      <c r="QG292" s="396"/>
      <c r="QH292" s="396"/>
      <c r="QI292" s="396"/>
      <c r="QJ292" s="396"/>
      <c r="QK292" s="396"/>
      <c r="QL292" s="396"/>
      <c r="QM292" s="396"/>
      <c r="QN292" s="396"/>
      <c r="QO292" s="396"/>
      <c r="QP292" s="396"/>
      <c r="QQ292" s="396"/>
      <c r="QR292" s="396"/>
      <c r="QS292" s="396"/>
      <c r="QT292" s="396"/>
    </row>
    <row r="293" spans="1:462" s="397" customFormat="1">
      <c r="A293" s="377"/>
      <c r="B293" s="151" t="s">
        <v>1459</v>
      </c>
      <c r="C293" s="399"/>
      <c r="D293" s="129" t="s">
        <v>501</v>
      </c>
      <c r="E293" s="146"/>
      <c r="F293" s="158"/>
      <c r="G293" s="396"/>
      <c r="H293" s="396"/>
      <c r="I293" s="396"/>
      <c r="J293" s="396"/>
      <c r="K293" s="396"/>
      <c r="L293" s="396"/>
      <c r="M293" s="396"/>
      <c r="N293" s="396"/>
      <c r="O293" s="396"/>
      <c r="P293" s="396"/>
      <c r="Q293" s="396"/>
      <c r="R293" s="396"/>
      <c r="S293" s="396"/>
      <c r="T293" s="396"/>
      <c r="U293" s="396"/>
      <c r="V293" s="396"/>
      <c r="W293" s="396"/>
      <c r="X293" s="396"/>
      <c r="Y293" s="396"/>
      <c r="Z293" s="396"/>
      <c r="AA293" s="396"/>
      <c r="AB293" s="396"/>
      <c r="AC293" s="396"/>
      <c r="AD293" s="396"/>
      <c r="AE293" s="396"/>
      <c r="AF293" s="396"/>
      <c r="AG293" s="396"/>
      <c r="AH293" s="396"/>
      <c r="AI293" s="396"/>
      <c r="AJ293" s="396"/>
      <c r="AK293" s="396"/>
      <c r="AL293" s="396"/>
      <c r="AM293" s="396"/>
      <c r="AN293" s="396"/>
      <c r="AO293" s="396"/>
      <c r="AP293" s="396"/>
      <c r="AQ293" s="396"/>
      <c r="AR293" s="396"/>
      <c r="AS293" s="396"/>
      <c r="AT293" s="396"/>
      <c r="AU293" s="396"/>
      <c r="AV293" s="396"/>
      <c r="AW293" s="396"/>
      <c r="AX293" s="396"/>
      <c r="AY293" s="396"/>
      <c r="AZ293" s="396"/>
      <c r="BA293" s="396"/>
      <c r="BB293" s="396"/>
      <c r="BC293" s="396"/>
      <c r="BD293" s="396"/>
      <c r="BE293" s="396"/>
      <c r="BF293" s="396"/>
      <c r="BG293" s="396"/>
      <c r="BH293" s="396"/>
      <c r="BI293" s="396"/>
      <c r="BJ293" s="396"/>
      <c r="BK293" s="396"/>
      <c r="BL293" s="396"/>
      <c r="BM293" s="396"/>
      <c r="BN293" s="396"/>
      <c r="BO293" s="396"/>
      <c r="BP293" s="396"/>
      <c r="BQ293" s="396"/>
      <c r="BR293" s="396"/>
      <c r="BS293" s="396"/>
      <c r="BT293" s="396"/>
      <c r="BU293" s="396"/>
      <c r="BV293" s="396"/>
      <c r="BW293" s="396"/>
      <c r="BX293" s="396"/>
      <c r="BY293" s="396"/>
      <c r="BZ293" s="396"/>
      <c r="CA293" s="396"/>
      <c r="CB293" s="396"/>
      <c r="CC293" s="396"/>
      <c r="CD293" s="396"/>
      <c r="CE293" s="396"/>
      <c r="CF293" s="396"/>
      <c r="CG293" s="396"/>
      <c r="CH293" s="396"/>
      <c r="CI293" s="396"/>
      <c r="CJ293" s="396"/>
      <c r="CK293" s="396"/>
      <c r="CL293" s="396"/>
      <c r="CM293" s="396"/>
      <c r="CN293" s="396"/>
      <c r="CO293" s="396"/>
      <c r="CP293" s="396"/>
      <c r="CQ293" s="396"/>
      <c r="CR293" s="396"/>
      <c r="CS293" s="396"/>
      <c r="CT293" s="396"/>
      <c r="CU293" s="396"/>
      <c r="CV293" s="396"/>
      <c r="CW293" s="396"/>
      <c r="CX293" s="396"/>
      <c r="CY293" s="396"/>
      <c r="CZ293" s="396"/>
      <c r="DA293" s="396"/>
      <c r="DB293" s="396"/>
      <c r="DC293" s="396"/>
      <c r="DD293" s="396"/>
      <c r="DE293" s="396"/>
      <c r="DF293" s="396"/>
      <c r="DG293" s="396"/>
      <c r="DH293" s="396"/>
      <c r="DI293" s="396"/>
      <c r="DJ293" s="396"/>
      <c r="DK293" s="396"/>
      <c r="DL293" s="396"/>
      <c r="DM293" s="396"/>
      <c r="DN293" s="396"/>
      <c r="DO293" s="396"/>
      <c r="DP293" s="396"/>
      <c r="DQ293" s="396"/>
      <c r="DR293" s="396"/>
      <c r="DS293" s="396"/>
      <c r="DT293" s="396"/>
      <c r="DU293" s="396"/>
      <c r="DV293" s="396"/>
      <c r="DW293" s="396"/>
      <c r="DX293" s="396"/>
      <c r="DY293" s="396"/>
      <c r="DZ293" s="396"/>
      <c r="EA293" s="396"/>
      <c r="EB293" s="396"/>
      <c r="EC293" s="396"/>
      <c r="ED293" s="396"/>
      <c r="EE293" s="396"/>
      <c r="EF293" s="396"/>
      <c r="EG293" s="396"/>
      <c r="EH293" s="396"/>
      <c r="EI293" s="396"/>
      <c r="EJ293" s="396"/>
      <c r="EK293" s="396"/>
      <c r="EL293" s="396"/>
      <c r="EM293" s="396"/>
      <c r="EN293" s="396"/>
      <c r="EO293" s="396"/>
      <c r="EP293" s="396"/>
      <c r="EQ293" s="396"/>
      <c r="ER293" s="396"/>
      <c r="ES293" s="396"/>
      <c r="ET293" s="396"/>
      <c r="EU293" s="396"/>
      <c r="EV293" s="396"/>
      <c r="EW293" s="396"/>
      <c r="EX293" s="396"/>
      <c r="EY293" s="396"/>
      <c r="EZ293" s="396"/>
      <c r="FA293" s="396"/>
      <c r="FB293" s="396"/>
      <c r="FC293" s="396"/>
      <c r="FD293" s="396"/>
      <c r="FE293" s="396"/>
      <c r="FF293" s="396"/>
      <c r="FG293" s="396"/>
      <c r="FH293" s="396"/>
      <c r="FI293" s="396"/>
      <c r="FJ293" s="396"/>
      <c r="FK293" s="396"/>
      <c r="FL293" s="396"/>
      <c r="FM293" s="396"/>
      <c r="FN293" s="396"/>
      <c r="FO293" s="396"/>
      <c r="FP293" s="396"/>
      <c r="FQ293" s="396"/>
      <c r="FR293" s="396"/>
      <c r="FS293" s="396"/>
      <c r="FT293" s="396"/>
      <c r="FU293" s="396"/>
      <c r="FV293" s="396"/>
      <c r="FW293" s="396"/>
      <c r="FX293" s="396"/>
      <c r="FY293" s="396"/>
      <c r="FZ293" s="396"/>
      <c r="GA293" s="396"/>
      <c r="GB293" s="396"/>
      <c r="GC293" s="396"/>
      <c r="GD293" s="396"/>
      <c r="GE293" s="396"/>
      <c r="GF293" s="396"/>
      <c r="GG293" s="396"/>
      <c r="GH293" s="396"/>
      <c r="GI293" s="396"/>
      <c r="GJ293" s="396"/>
      <c r="GK293" s="396"/>
      <c r="GL293" s="396"/>
      <c r="GM293" s="396"/>
      <c r="GN293" s="396"/>
      <c r="GO293" s="396"/>
      <c r="GP293" s="396"/>
      <c r="GQ293" s="396"/>
      <c r="GR293" s="396"/>
      <c r="GS293" s="396"/>
      <c r="GT293" s="396"/>
      <c r="GU293" s="396"/>
      <c r="GV293" s="396"/>
      <c r="GW293" s="396"/>
      <c r="GX293" s="396"/>
      <c r="GY293" s="396"/>
      <c r="GZ293" s="396"/>
      <c r="HA293" s="396"/>
      <c r="HB293" s="396"/>
      <c r="HC293" s="396"/>
      <c r="HD293" s="396"/>
      <c r="HE293" s="396"/>
      <c r="HF293" s="396"/>
      <c r="HG293" s="396"/>
      <c r="HH293" s="396"/>
      <c r="HI293" s="396"/>
      <c r="HJ293" s="396"/>
      <c r="HK293" s="396"/>
      <c r="HL293" s="396"/>
      <c r="HM293" s="396"/>
      <c r="HN293" s="396"/>
      <c r="HO293" s="396"/>
      <c r="HP293" s="396"/>
      <c r="HQ293" s="396"/>
      <c r="HR293" s="396"/>
      <c r="HS293" s="396"/>
      <c r="HT293" s="396"/>
      <c r="HU293" s="396"/>
      <c r="HV293" s="396"/>
      <c r="HW293" s="396"/>
      <c r="HX293" s="396"/>
      <c r="HY293" s="396"/>
      <c r="HZ293" s="396"/>
      <c r="IA293" s="396"/>
      <c r="IB293" s="396"/>
      <c r="IC293" s="396"/>
      <c r="ID293" s="396"/>
      <c r="IE293" s="396"/>
      <c r="IF293" s="396"/>
      <c r="IG293" s="396"/>
      <c r="IH293" s="396"/>
      <c r="II293" s="396"/>
      <c r="IJ293" s="396"/>
      <c r="IK293" s="396"/>
      <c r="IL293" s="396"/>
      <c r="IM293" s="396"/>
      <c r="IN293" s="396"/>
      <c r="IO293" s="396"/>
      <c r="IP293" s="396"/>
      <c r="IQ293" s="396"/>
      <c r="IR293" s="396"/>
      <c r="IS293" s="396"/>
      <c r="IT293" s="396"/>
      <c r="IU293" s="396"/>
      <c r="IV293" s="396"/>
      <c r="IW293" s="396"/>
      <c r="IX293" s="396"/>
      <c r="IY293" s="396"/>
      <c r="IZ293" s="396"/>
      <c r="JA293" s="396"/>
      <c r="JB293" s="396"/>
      <c r="JC293" s="396"/>
      <c r="JD293" s="396"/>
      <c r="JE293" s="396"/>
      <c r="JF293" s="396"/>
      <c r="JG293" s="396"/>
      <c r="JH293" s="396"/>
      <c r="JI293" s="396"/>
      <c r="JJ293" s="396"/>
      <c r="JK293" s="396"/>
      <c r="JL293" s="396"/>
      <c r="JM293" s="396"/>
      <c r="JN293" s="396"/>
      <c r="JO293" s="396"/>
      <c r="JP293" s="396"/>
      <c r="JQ293" s="396"/>
      <c r="JR293" s="396"/>
      <c r="JS293" s="396"/>
      <c r="JT293" s="396"/>
      <c r="JU293" s="396"/>
      <c r="JV293" s="396"/>
      <c r="JW293" s="396"/>
      <c r="JX293" s="396"/>
      <c r="JY293" s="396"/>
      <c r="JZ293" s="396"/>
      <c r="KA293" s="396"/>
      <c r="KB293" s="396"/>
      <c r="KC293" s="396"/>
      <c r="KD293" s="396"/>
      <c r="KE293" s="396"/>
      <c r="KF293" s="396"/>
      <c r="KG293" s="396"/>
      <c r="KH293" s="396"/>
      <c r="KI293" s="396"/>
      <c r="KJ293" s="396"/>
      <c r="KK293" s="396"/>
      <c r="KL293" s="396"/>
      <c r="KM293" s="396"/>
      <c r="KN293" s="396"/>
      <c r="KO293" s="396"/>
      <c r="KP293" s="396"/>
      <c r="KQ293" s="396"/>
      <c r="KR293" s="396"/>
      <c r="KS293" s="396"/>
      <c r="KT293" s="396"/>
      <c r="KU293" s="396"/>
      <c r="KV293" s="396"/>
      <c r="KW293" s="396"/>
      <c r="KX293" s="396"/>
      <c r="KY293" s="396"/>
      <c r="KZ293" s="396"/>
      <c r="LA293" s="396"/>
      <c r="LB293" s="396"/>
      <c r="LC293" s="396"/>
      <c r="LD293" s="396"/>
      <c r="LE293" s="396"/>
      <c r="LF293" s="396"/>
      <c r="LG293" s="396"/>
      <c r="LH293" s="396"/>
      <c r="LI293" s="396"/>
      <c r="LJ293" s="396"/>
      <c r="LK293" s="396"/>
      <c r="LL293" s="396"/>
      <c r="LM293" s="396"/>
      <c r="LN293" s="396"/>
      <c r="LO293" s="396"/>
      <c r="LP293" s="396"/>
      <c r="LQ293" s="396"/>
      <c r="LR293" s="396"/>
      <c r="LS293" s="396"/>
      <c r="LT293" s="396"/>
      <c r="LU293" s="396"/>
      <c r="LV293" s="396"/>
      <c r="LW293" s="396"/>
      <c r="LX293" s="396"/>
      <c r="LY293" s="396"/>
      <c r="LZ293" s="396"/>
      <c r="MA293" s="396"/>
      <c r="MB293" s="396"/>
      <c r="MC293" s="396"/>
      <c r="MD293" s="396"/>
      <c r="ME293" s="396"/>
      <c r="MF293" s="396"/>
      <c r="MG293" s="396"/>
      <c r="MH293" s="396"/>
      <c r="MI293" s="396"/>
      <c r="MJ293" s="396"/>
      <c r="MK293" s="396"/>
      <c r="ML293" s="396"/>
      <c r="MM293" s="396"/>
      <c r="MN293" s="396"/>
      <c r="MO293" s="396"/>
      <c r="MP293" s="396"/>
      <c r="MQ293" s="396"/>
      <c r="MR293" s="396"/>
      <c r="MS293" s="396"/>
      <c r="MT293" s="396"/>
      <c r="MU293" s="396"/>
      <c r="MV293" s="396"/>
      <c r="MW293" s="396"/>
      <c r="MX293" s="396"/>
      <c r="MY293" s="396"/>
      <c r="MZ293" s="396"/>
      <c r="NA293" s="396"/>
      <c r="NB293" s="396"/>
      <c r="NC293" s="396"/>
      <c r="ND293" s="396"/>
      <c r="NE293" s="396"/>
      <c r="NF293" s="396"/>
      <c r="NG293" s="396"/>
      <c r="NH293" s="396"/>
      <c r="NI293" s="396"/>
      <c r="NJ293" s="396"/>
      <c r="NK293" s="396"/>
      <c r="NL293" s="396"/>
      <c r="NM293" s="396"/>
      <c r="NN293" s="396"/>
      <c r="NO293" s="396"/>
      <c r="NP293" s="396"/>
      <c r="NQ293" s="396"/>
      <c r="NR293" s="396"/>
      <c r="NS293" s="396"/>
      <c r="NT293" s="396"/>
      <c r="NU293" s="396"/>
      <c r="NV293" s="396"/>
      <c r="NW293" s="396"/>
      <c r="NX293" s="396"/>
      <c r="NY293" s="396"/>
      <c r="NZ293" s="396"/>
      <c r="OA293" s="396"/>
      <c r="OB293" s="396"/>
      <c r="OC293" s="396"/>
      <c r="OD293" s="396"/>
      <c r="OE293" s="396"/>
      <c r="OF293" s="396"/>
      <c r="OG293" s="396"/>
      <c r="OH293" s="396"/>
      <c r="OI293" s="396"/>
      <c r="OJ293" s="396"/>
      <c r="OK293" s="396"/>
      <c r="OL293" s="396"/>
      <c r="OM293" s="396"/>
      <c r="ON293" s="396"/>
      <c r="OO293" s="396"/>
      <c r="OP293" s="396"/>
      <c r="OQ293" s="396"/>
      <c r="OR293" s="396"/>
      <c r="OS293" s="396"/>
      <c r="OT293" s="396"/>
      <c r="OU293" s="396"/>
      <c r="OV293" s="396"/>
      <c r="OW293" s="396"/>
      <c r="OX293" s="396"/>
      <c r="OY293" s="396"/>
      <c r="OZ293" s="396"/>
      <c r="PA293" s="396"/>
      <c r="PB293" s="396"/>
      <c r="PC293" s="396"/>
      <c r="PD293" s="396"/>
      <c r="PE293" s="396"/>
      <c r="PF293" s="396"/>
      <c r="PG293" s="396"/>
      <c r="PH293" s="396"/>
      <c r="PI293" s="396"/>
      <c r="PJ293" s="396"/>
      <c r="PK293" s="396"/>
      <c r="PL293" s="396"/>
      <c r="PM293" s="396"/>
      <c r="PN293" s="396"/>
      <c r="PO293" s="396"/>
      <c r="PP293" s="396"/>
      <c r="PQ293" s="396"/>
      <c r="PR293" s="396"/>
      <c r="PS293" s="396"/>
      <c r="PT293" s="396"/>
      <c r="PU293" s="396"/>
      <c r="PV293" s="396"/>
      <c r="PW293" s="396"/>
      <c r="PX293" s="396"/>
      <c r="PY293" s="396"/>
      <c r="PZ293" s="396"/>
      <c r="QA293" s="396"/>
      <c r="QB293" s="396"/>
      <c r="QC293" s="396"/>
      <c r="QD293" s="396"/>
      <c r="QE293" s="396"/>
      <c r="QF293" s="396"/>
      <c r="QG293" s="396"/>
      <c r="QH293" s="396"/>
      <c r="QI293" s="396"/>
      <c r="QJ293" s="396"/>
      <c r="QK293" s="396"/>
      <c r="QL293" s="396"/>
      <c r="QM293" s="396"/>
      <c r="QN293" s="396"/>
      <c r="QO293" s="396"/>
      <c r="QP293" s="396"/>
      <c r="QQ293" s="396"/>
      <c r="QR293" s="396"/>
      <c r="QS293" s="396"/>
      <c r="QT293" s="396"/>
    </row>
    <row r="294" spans="1:462" s="397" customFormat="1">
      <c r="A294" s="377"/>
      <c r="B294" s="151" t="s">
        <v>1460</v>
      </c>
      <c r="C294" s="399"/>
      <c r="D294" s="129" t="s">
        <v>30</v>
      </c>
      <c r="E294" s="146"/>
      <c r="F294" s="158"/>
      <c r="G294" s="396"/>
      <c r="H294" s="396"/>
      <c r="I294" s="396"/>
      <c r="J294" s="396"/>
      <c r="K294" s="396"/>
      <c r="L294" s="396"/>
      <c r="M294" s="396"/>
      <c r="N294" s="396"/>
      <c r="O294" s="396"/>
      <c r="P294" s="396"/>
      <c r="Q294" s="396"/>
      <c r="R294" s="396"/>
      <c r="S294" s="396"/>
      <c r="T294" s="396"/>
      <c r="U294" s="396"/>
      <c r="V294" s="396"/>
      <c r="W294" s="396"/>
      <c r="X294" s="396"/>
      <c r="Y294" s="396"/>
      <c r="Z294" s="396"/>
      <c r="AA294" s="396"/>
      <c r="AB294" s="396"/>
      <c r="AC294" s="396"/>
      <c r="AD294" s="396"/>
      <c r="AE294" s="396"/>
      <c r="AF294" s="396"/>
      <c r="AG294" s="396"/>
      <c r="AH294" s="396"/>
      <c r="AI294" s="396"/>
      <c r="AJ294" s="396"/>
      <c r="AK294" s="396"/>
      <c r="AL294" s="396"/>
      <c r="AM294" s="396"/>
      <c r="AN294" s="396"/>
      <c r="AO294" s="396"/>
      <c r="AP294" s="396"/>
      <c r="AQ294" s="396"/>
      <c r="AR294" s="396"/>
      <c r="AS294" s="396"/>
      <c r="AT294" s="396"/>
      <c r="AU294" s="396"/>
      <c r="AV294" s="396"/>
      <c r="AW294" s="396"/>
      <c r="AX294" s="396"/>
      <c r="AY294" s="396"/>
      <c r="AZ294" s="396"/>
      <c r="BA294" s="396"/>
      <c r="BB294" s="396"/>
      <c r="BC294" s="396"/>
      <c r="BD294" s="396"/>
      <c r="BE294" s="396"/>
      <c r="BF294" s="396"/>
      <c r="BG294" s="396"/>
      <c r="BH294" s="396"/>
      <c r="BI294" s="396"/>
      <c r="BJ294" s="396"/>
      <c r="BK294" s="396"/>
      <c r="BL294" s="396"/>
      <c r="BM294" s="396"/>
      <c r="BN294" s="396"/>
      <c r="BO294" s="396"/>
      <c r="BP294" s="396"/>
      <c r="BQ294" s="396"/>
      <c r="BR294" s="396"/>
      <c r="BS294" s="396"/>
      <c r="BT294" s="396"/>
      <c r="BU294" s="396"/>
      <c r="BV294" s="396"/>
      <c r="BW294" s="396"/>
      <c r="BX294" s="396"/>
      <c r="BY294" s="396"/>
      <c r="BZ294" s="396"/>
      <c r="CA294" s="396"/>
      <c r="CB294" s="396"/>
      <c r="CC294" s="396"/>
      <c r="CD294" s="396"/>
      <c r="CE294" s="396"/>
      <c r="CF294" s="396"/>
      <c r="CG294" s="396"/>
      <c r="CH294" s="396"/>
      <c r="CI294" s="396"/>
      <c r="CJ294" s="396"/>
      <c r="CK294" s="396"/>
      <c r="CL294" s="396"/>
      <c r="CM294" s="396"/>
      <c r="CN294" s="396"/>
      <c r="CO294" s="396"/>
      <c r="CP294" s="396"/>
      <c r="CQ294" s="396"/>
      <c r="CR294" s="396"/>
      <c r="CS294" s="396"/>
      <c r="CT294" s="396"/>
      <c r="CU294" s="396"/>
      <c r="CV294" s="396"/>
      <c r="CW294" s="396"/>
      <c r="CX294" s="396"/>
      <c r="CY294" s="396"/>
      <c r="CZ294" s="396"/>
      <c r="DA294" s="396"/>
      <c r="DB294" s="396"/>
      <c r="DC294" s="396"/>
      <c r="DD294" s="396"/>
      <c r="DE294" s="396"/>
      <c r="DF294" s="396"/>
      <c r="DG294" s="396"/>
      <c r="DH294" s="396"/>
      <c r="DI294" s="396"/>
      <c r="DJ294" s="396"/>
      <c r="DK294" s="396"/>
      <c r="DL294" s="396"/>
      <c r="DM294" s="396"/>
      <c r="DN294" s="396"/>
      <c r="DO294" s="396"/>
      <c r="DP294" s="396"/>
      <c r="DQ294" s="396"/>
      <c r="DR294" s="396"/>
      <c r="DS294" s="396"/>
      <c r="DT294" s="396"/>
      <c r="DU294" s="396"/>
      <c r="DV294" s="396"/>
      <c r="DW294" s="396"/>
      <c r="DX294" s="396"/>
      <c r="DY294" s="396"/>
      <c r="DZ294" s="396"/>
      <c r="EA294" s="396"/>
      <c r="EB294" s="396"/>
      <c r="EC294" s="396"/>
      <c r="ED294" s="396"/>
      <c r="EE294" s="396"/>
      <c r="EF294" s="396"/>
      <c r="EG294" s="396"/>
      <c r="EH294" s="396"/>
      <c r="EI294" s="396"/>
      <c r="EJ294" s="396"/>
      <c r="EK294" s="396"/>
      <c r="EL294" s="396"/>
      <c r="EM294" s="396"/>
      <c r="EN294" s="396"/>
      <c r="EO294" s="396"/>
      <c r="EP294" s="396"/>
      <c r="EQ294" s="396"/>
      <c r="ER294" s="396"/>
      <c r="ES294" s="396"/>
      <c r="ET294" s="396"/>
      <c r="EU294" s="396"/>
      <c r="EV294" s="396"/>
      <c r="EW294" s="396"/>
      <c r="EX294" s="396"/>
      <c r="EY294" s="396"/>
      <c r="EZ294" s="396"/>
      <c r="FA294" s="396"/>
      <c r="FB294" s="396"/>
      <c r="FC294" s="396"/>
      <c r="FD294" s="396"/>
      <c r="FE294" s="396"/>
      <c r="FF294" s="396"/>
      <c r="FG294" s="396"/>
      <c r="FH294" s="396"/>
      <c r="FI294" s="396"/>
      <c r="FJ294" s="396"/>
      <c r="FK294" s="396"/>
      <c r="FL294" s="396"/>
      <c r="FM294" s="396"/>
      <c r="FN294" s="396"/>
      <c r="FO294" s="396"/>
      <c r="FP294" s="396"/>
      <c r="FQ294" s="396"/>
      <c r="FR294" s="396"/>
      <c r="FS294" s="396"/>
      <c r="FT294" s="396"/>
      <c r="FU294" s="396"/>
      <c r="FV294" s="396"/>
      <c r="FW294" s="396"/>
      <c r="FX294" s="396"/>
      <c r="FY294" s="396"/>
      <c r="FZ294" s="396"/>
      <c r="GA294" s="396"/>
      <c r="GB294" s="396"/>
      <c r="GC294" s="396"/>
      <c r="GD294" s="396"/>
      <c r="GE294" s="396"/>
      <c r="GF294" s="396"/>
      <c r="GG294" s="396"/>
      <c r="GH294" s="396"/>
      <c r="GI294" s="396"/>
      <c r="GJ294" s="396"/>
      <c r="GK294" s="396"/>
      <c r="GL294" s="396"/>
      <c r="GM294" s="396"/>
      <c r="GN294" s="396"/>
      <c r="GO294" s="396"/>
      <c r="GP294" s="396"/>
      <c r="GQ294" s="396"/>
      <c r="GR294" s="396"/>
      <c r="GS294" s="396"/>
      <c r="GT294" s="396"/>
      <c r="GU294" s="396"/>
      <c r="GV294" s="396"/>
      <c r="GW294" s="396"/>
      <c r="GX294" s="396"/>
      <c r="GY294" s="396"/>
      <c r="GZ294" s="396"/>
      <c r="HA294" s="396"/>
      <c r="HB294" s="396"/>
      <c r="HC294" s="396"/>
      <c r="HD294" s="396"/>
      <c r="HE294" s="396"/>
      <c r="HF294" s="396"/>
      <c r="HG294" s="396"/>
      <c r="HH294" s="396"/>
      <c r="HI294" s="396"/>
      <c r="HJ294" s="396"/>
      <c r="HK294" s="396"/>
      <c r="HL294" s="396"/>
      <c r="HM294" s="396"/>
      <c r="HN294" s="396"/>
      <c r="HO294" s="396"/>
      <c r="HP294" s="396"/>
      <c r="HQ294" s="396"/>
      <c r="HR294" s="396"/>
      <c r="HS294" s="396"/>
      <c r="HT294" s="396"/>
      <c r="HU294" s="396"/>
      <c r="HV294" s="396"/>
      <c r="HW294" s="396"/>
      <c r="HX294" s="396"/>
      <c r="HY294" s="396"/>
      <c r="HZ294" s="396"/>
      <c r="IA294" s="396"/>
      <c r="IB294" s="396"/>
      <c r="IC294" s="396"/>
      <c r="ID294" s="396"/>
      <c r="IE294" s="396"/>
      <c r="IF294" s="396"/>
      <c r="IG294" s="396"/>
      <c r="IH294" s="396"/>
      <c r="II294" s="396"/>
      <c r="IJ294" s="396"/>
      <c r="IK294" s="396"/>
      <c r="IL294" s="396"/>
      <c r="IM294" s="396"/>
      <c r="IN294" s="396"/>
      <c r="IO294" s="396"/>
      <c r="IP294" s="396"/>
      <c r="IQ294" s="396"/>
      <c r="IR294" s="396"/>
      <c r="IS294" s="396"/>
      <c r="IT294" s="396"/>
      <c r="IU294" s="396"/>
      <c r="IV294" s="396"/>
      <c r="IW294" s="396"/>
      <c r="IX294" s="396"/>
      <c r="IY294" s="396"/>
      <c r="IZ294" s="396"/>
      <c r="JA294" s="396"/>
      <c r="JB294" s="396"/>
      <c r="JC294" s="396"/>
      <c r="JD294" s="396"/>
      <c r="JE294" s="396"/>
      <c r="JF294" s="396"/>
      <c r="JG294" s="396"/>
      <c r="JH294" s="396"/>
      <c r="JI294" s="396"/>
      <c r="JJ294" s="396"/>
      <c r="JK294" s="396"/>
      <c r="JL294" s="396"/>
      <c r="JM294" s="396"/>
      <c r="JN294" s="396"/>
      <c r="JO294" s="396"/>
      <c r="JP294" s="396"/>
      <c r="JQ294" s="396"/>
      <c r="JR294" s="396"/>
      <c r="JS294" s="396"/>
      <c r="JT294" s="396"/>
      <c r="JU294" s="396"/>
      <c r="JV294" s="396"/>
      <c r="JW294" s="396"/>
      <c r="JX294" s="396"/>
      <c r="JY294" s="396"/>
      <c r="JZ294" s="396"/>
      <c r="KA294" s="396"/>
      <c r="KB294" s="396"/>
      <c r="KC294" s="396"/>
      <c r="KD294" s="396"/>
      <c r="KE294" s="396"/>
      <c r="KF294" s="396"/>
      <c r="KG294" s="396"/>
      <c r="KH294" s="396"/>
      <c r="KI294" s="396"/>
      <c r="KJ294" s="396"/>
      <c r="KK294" s="396"/>
      <c r="KL294" s="396"/>
      <c r="KM294" s="396"/>
      <c r="KN294" s="396"/>
      <c r="KO294" s="396"/>
      <c r="KP294" s="396"/>
      <c r="KQ294" s="396"/>
      <c r="KR294" s="396"/>
      <c r="KS294" s="396"/>
      <c r="KT294" s="396"/>
      <c r="KU294" s="396"/>
      <c r="KV294" s="396"/>
      <c r="KW294" s="396"/>
      <c r="KX294" s="396"/>
      <c r="KY294" s="396"/>
      <c r="KZ294" s="396"/>
      <c r="LA294" s="396"/>
      <c r="LB294" s="396"/>
      <c r="LC294" s="396"/>
      <c r="LD294" s="396"/>
      <c r="LE294" s="396"/>
      <c r="LF294" s="396"/>
      <c r="LG294" s="396"/>
      <c r="LH294" s="396"/>
      <c r="LI294" s="396"/>
      <c r="LJ294" s="396"/>
      <c r="LK294" s="396"/>
      <c r="LL294" s="396"/>
      <c r="LM294" s="396"/>
      <c r="LN294" s="396"/>
      <c r="LO294" s="396"/>
      <c r="LP294" s="396"/>
      <c r="LQ294" s="396"/>
      <c r="LR294" s="396"/>
      <c r="LS294" s="396"/>
      <c r="LT294" s="396"/>
      <c r="LU294" s="396"/>
      <c r="LV294" s="396"/>
      <c r="LW294" s="396"/>
      <c r="LX294" s="396"/>
      <c r="LY294" s="396"/>
      <c r="LZ294" s="396"/>
      <c r="MA294" s="396"/>
      <c r="MB294" s="396"/>
      <c r="MC294" s="396"/>
      <c r="MD294" s="396"/>
      <c r="ME294" s="396"/>
      <c r="MF294" s="396"/>
      <c r="MG294" s="396"/>
      <c r="MH294" s="396"/>
      <c r="MI294" s="396"/>
      <c r="MJ294" s="396"/>
      <c r="MK294" s="396"/>
      <c r="ML294" s="396"/>
      <c r="MM294" s="396"/>
      <c r="MN294" s="396"/>
      <c r="MO294" s="396"/>
      <c r="MP294" s="396"/>
      <c r="MQ294" s="396"/>
      <c r="MR294" s="396"/>
      <c r="MS294" s="396"/>
      <c r="MT294" s="396"/>
      <c r="MU294" s="396"/>
      <c r="MV294" s="396"/>
      <c r="MW294" s="396"/>
      <c r="MX294" s="396"/>
      <c r="MY294" s="396"/>
      <c r="MZ294" s="396"/>
      <c r="NA294" s="396"/>
      <c r="NB294" s="396"/>
      <c r="NC294" s="396"/>
      <c r="ND294" s="396"/>
      <c r="NE294" s="396"/>
      <c r="NF294" s="396"/>
      <c r="NG294" s="396"/>
      <c r="NH294" s="396"/>
      <c r="NI294" s="396"/>
      <c r="NJ294" s="396"/>
      <c r="NK294" s="396"/>
      <c r="NL294" s="396"/>
      <c r="NM294" s="396"/>
      <c r="NN294" s="396"/>
      <c r="NO294" s="396"/>
      <c r="NP294" s="396"/>
      <c r="NQ294" s="396"/>
      <c r="NR294" s="396"/>
      <c r="NS294" s="396"/>
      <c r="NT294" s="396"/>
      <c r="NU294" s="396"/>
      <c r="NV294" s="396"/>
      <c r="NW294" s="396"/>
      <c r="NX294" s="396"/>
      <c r="NY294" s="396"/>
      <c r="NZ294" s="396"/>
      <c r="OA294" s="396"/>
      <c r="OB294" s="396"/>
      <c r="OC294" s="396"/>
      <c r="OD294" s="396"/>
      <c r="OE294" s="396"/>
      <c r="OF294" s="396"/>
      <c r="OG294" s="396"/>
      <c r="OH294" s="396"/>
      <c r="OI294" s="396"/>
      <c r="OJ294" s="396"/>
      <c r="OK294" s="396"/>
      <c r="OL294" s="396"/>
      <c r="OM294" s="396"/>
      <c r="ON294" s="396"/>
      <c r="OO294" s="396"/>
      <c r="OP294" s="396"/>
      <c r="OQ294" s="396"/>
      <c r="OR294" s="396"/>
      <c r="OS294" s="396"/>
      <c r="OT294" s="396"/>
      <c r="OU294" s="396"/>
      <c r="OV294" s="396"/>
      <c r="OW294" s="396"/>
      <c r="OX294" s="396"/>
      <c r="OY294" s="396"/>
      <c r="OZ294" s="396"/>
      <c r="PA294" s="396"/>
      <c r="PB294" s="396"/>
      <c r="PC294" s="396"/>
      <c r="PD294" s="396"/>
      <c r="PE294" s="396"/>
      <c r="PF294" s="396"/>
      <c r="PG294" s="396"/>
      <c r="PH294" s="396"/>
      <c r="PI294" s="396"/>
      <c r="PJ294" s="396"/>
      <c r="PK294" s="396"/>
      <c r="PL294" s="396"/>
      <c r="PM294" s="396"/>
      <c r="PN294" s="396"/>
      <c r="PO294" s="396"/>
      <c r="PP294" s="396"/>
      <c r="PQ294" s="396"/>
      <c r="PR294" s="396"/>
      <c r="PS294" s="396"/>
      <c r="PT294" s="396"/>
      <c r="PU294" s="396"/>
      <c r="PV294" s="396"/>
      <c r="PW294" s="396"/>
      <c r="PX294" s="396"/>
      <c r="PY294" s="396"/>
      <c r="PZ294" s="396"/>
      <c r="QA294" s="396"/>
      <c r="QB294" s="396"/>
      <c r="QC294" s="396"/>
      <c r="QD294" s="396"/>
      <c r="QE294" s="396"/>
      <c r="QF294" s="396"/>
      <c r="QG294" s="396"/>
      <c r="QH294" s="396"/>
      <c r="QI294" s="396"/>
      <c r="QJ294" s="396"/>
      <c r="QK294" s="396"/>
      <c r="QL294" s="396"/>
      <c r="QM294" s="396"/>
      <c r="QN294" s="396"/>
      <c r="QO294" s="396"/>
      <c r="QP294" s="396"/>
      <c r="QQ294" s="396"/>
      <c r="QR294" s="396"/>
      <c r="QS294" s="396"/>
      <c r="QT294" s="396"/>
    </row>
    <row r="295" spans="1:462" s="397" customFormat="1">
      <c r="A295" s="377"/>
      <c r="B295" s="151" t="s">
        <v>1461</v>
      </c>
      <c r="C295" s="146"/>
      <c r="D295" s="199">
        <v>18</v>
      </c>
      <c r="E295" s="146"/>
      <c r="F295" s="158"/>
      <c r="G295" s="396"/>
      <c r="H295" s="396"/>
      <c r="I295" s="396"/>
      <c r="J295" s="396"/>
      <c r="K295" s="396"/>
      <c r="L295" s="396"/>
      <c r="M295" s="396"/>
      <c r="N295" s="396"/>
      <c r="O295" s="396"/>
      <c r="P295" s="396"/>
      <c r="Q295" s="396"/>
      <c r="R295" s="396"/>
      <c r="S295" s="396"/>
      <c r="T295" s="396"/>
      <c r="U295" s="396"/>
      <c r="V295" s="396"/>
      <c r="W295" s="396"/>
      <c r="X295" s="396"/>
      <c r="Y295" s="396"/>
      <c r="Z295" s="396"/>
      <c r="AA295" s="396"/>
      <c r="AB295" s="396"/>
      <c r="AC295" s="396"/>
      <c r="AD295" s="396"/>
      <c r="AE295" s="396"/>
      <c r="AF295" s="396"/>
      <c r="AG295" s="396"/>
      <c r="AH295" s="396"/>
      <c r="AI295" s="396"/>
      <c r="AJ295" s="396"/>
      <c r="AK295" s="396"/>
      <c r="AL295" s="396"/>
      <c r="AM295" s="396"/>
      <c r="AN295" s="396"/>
      <c r="AO295" s="396"/>
      <c r="AP295" s="396"/>
      <c r="AQ295" s="396"/>
      <c r="AR295" s="396"/>
      <c r="AS295" s="396"/>
      <c r="AT295" s="396"/>
      <c r="AU295" s="396"/>
      <c r="AV295" s="396"/>
      <c r="AW295" s="396"/>
      <c r="AX295" s="396"/>
      <c r="AY295" s="396"/>
      <c r="AZ295" s="396"/>
      <c r="BA295" s="396"/>
      <c r="BB295" s="396"/>
      <c r="BC295" s="396"/>
      <c r="BD295" s="396"/>
      <c r="BE295" s="396"/>
      <c r="BF295" s="396"/>
      <c r="BG295" s="396"/>
      <c r="BH295" s="396"/>
      <c r="BI295" s="396"/>
      <c r="BJ295" s="396"/>
      <c r="BK295" s="396"/>
      <c r="BL295" s="396"/>
      <c r="BM295" s="396"/>
      <c r="BN295" s="396"/>
      <c r="BO295" s="396"/>
      <c r="BP295" s="396"/>
      <c r="BQ295" s="396"/>
      <c r="BR295" s="396"/>
      <c r="BS295" s="396"/>
      <c r="BT295" s="396"/>
      <c r="BU295" s="396"/>
      <c r="BV295" s="396"/>
      <c r="BW295" s="396"/>
      <c r="BX295" s="396"/>
      <c r="BY295" s="396"/>
      <c r="BZ295" s="396"/>
      <c r="CA295" s="396"/>
      <c r="CB295" s="396"/>
      <c r="CC295" s="396"/>
      <c r="CD295" s="396"/>
      <c r="CE295" s="396"/>
      <c r="CF295" s="396"/>
      <c r="CG295" s="396"/>
      <c r="CH295" s="396"/>
      <c r="CI295" s="396"/>
      <c r="CJ295" s="396"/>
      <c r="CK295" s="396"/>
      <c r="CL295" s="396"/>
      <c r="CM295" s="396"/>
      <c r="CN295" s="396"/>
      <c r="CO295" s="396"/>
      <c r="CP295" s="396"/>
      <c r="CQ295" s="396"/>
      <c r="CR295" s="396"/>
      <c r="CS295" s="396"/>
      <c r="CT295" s="396"/>
      <c r="CU295" s="396"/>
      <c r="CV295" s="396"/>
      <c r="CW295" s="396"/>
      <c r="CX295" s="396"/>
      <c r="CY295" s="396"/>
      <c r="CZ295" s="396"/>
      <c r="DA295" s="396"/>
      <c r="DB295" s="396"/>
      <c r="DC295" s="396"/>
      <c r="DD295" s="396"/>
      <c r="DE295" s="396"/>
      <c r="DF295" s="396"/>
      <c r="DG295" s="396"/>
      <c r="DH295" s="396"/>
      <c r="DI295" s="396"/>
      <c r="DJ295" s="396"/>
      <c r="DK295" s="396"/>
      <c r="DL295" s="396"/>
      <c r="DM295" s="396"/>
      <c r="DN295" s="396"/>
      <c r="DO295" s="396"/>
      <c r="DP295" s="396"/>
      <c r="DQ295" s="396"/>
      <c r="DR295" s="396"/>
      <c r="DS295" s="396"/>
      <c r="DT295" s="396"/>
      <c r="DU295" s="396"/>
      <c r="DV295" s="396"/>
      <c r="DW295" s="396"/>
      <c r="DX295" s="396"/>
      <c r="DY295" s="396"/>
      <c r="DZ295" s="396"/>
      <c r="EA295" s="396"/>
      <c r="EB295" s="396"/>
      <c r="EC295" s="396"/>
      <c r="ED295" s="396"/>
      <c r="EE295" s="396"/>
      <c r="EF295" s="396"/>
      <c r="EG295" s="396"/>
      <c r="EH295" s="396"/>
      <c r="EI295" s="396"/>
      <c r="EJ295" s="396"/>
      <c r="EK295" s="396"/>
      <c r="EL295" s="396"/>
      <c r="EM295" s="396"/>
      <c r="EN295" s="396"/>
      <c r="EO295" s="396"/>
      <c r="EP295" s="396"/>
      <c r="EQ295" s="396"/>
      <c r="ER295" s="396"/>
      <c r="ES295" s="396"/>
      <c r="ET295" s="396"/>
      <c r="EU295" s="396"/>
      <c r="EV295" s="396"/>
      <c r="EW295" s="396"/>
      <c r="EX295" s="396"/>
      <c r="EY295" s="396"/>
      <c r="EZ295" s="396"/>
      <c r="FA295" s="396"/>
      <c r="FB295" s="396"/>
      <c r="FC295" s="396"/>
      <c r="FD295" s="396"/>
      <c r="FE295" s="396"/>
      <c r="FF295" s="396"/>
      <c r="FG295" s="396"/>
      <c r="FH295" s="396"/>
      <c r="FI295" s="396"/>
      <c r="FJ295" s="396"/>
      <c r="FK295" s="396"/>
      <c r="FL295" s="396"/>
      <c r="FM295" s="396"/>
      <c r="FN295" s="396"/>
      <c r="FO295" s="396"/>
      <c r="FP295" s="396"/>
      <c r="FQ295" s="396"/>
      <c r="FR295" s="396"/>
      <c r="FS295" s="396"/>
      <c r="FT295" s="396"/>
      <c r="FU295" s="396"/>
      <c r="FV295" s="396"/>
      <c r="FW295" s="396"/>
      <c r="FX295" s="396"/>
      <c r="FY295" s="396"/>
      <c r="FZ295" s="396"/>
      <c r="GA295" s="396"/>
      <c r="GB295" s="396"/>
      <c r="GC295" s="396"/>
      <c r="GD295" s="396"/>
      <c r="GE295" s="396"/>
      <c r="GF295" s="396"/>
      <c r="GG295" s="396"/>
      <c r="GH295" s="396"/>
      <c r="GI295" s="396"/>
      <c r="GJ295" s="396"/>
      <c r="GK295" s="396"/>
      <c r="GL295" s="396"/>
      <c r="GM295" s="396"/>
      <c r="GN295" s="396"/>
      <c r="GO295" s="396"/>
      <c r="GP295" s="396"/>
      <c r="GQ295" s="396"/>
      <c r="GR295" s="396"/>
      <c r="GS295" s="396"/>
      <c r="GT295" s="396"/>
      <c r="GU295" s="396"/>
      <c r="GV295" s="396"/>
      <c r="GW295" s="396"/>
      <c r="GX295" s="396"/>
      <c r="GY295" s="396"/>
      <c r="GZ295" s="396"/>
      <c r="HA295" s="396"/>
      <c r="HB295" s="396"/>
      <c r="HC295" s="396"/>
      <c r="HD295" s="396"/>
      <c r="HE295" s="396"/>
      <c r="HF295" s="396"/>
      <c r="HG295" s="396"/>
      <c r="HH295" s="396"/>
      <c r="HI295" s="396"/>
      <c r="HJ295" s="396"/>
      <c r="HK295" s="396"/>
      <c r="HL295" s="396"/>
      <c r="HM295" s="396"/>
      <c r="HN295" s="396"/>
      <c r="HO295" s="396"/>
      <c r="HP295" s="396"/>
      <c r="HQ295" s="396"/>
      <c r="HR295" s="396"/>
      <c r="HS295" s="396"/>
      <c r="HT295" s="396"/>
      <c r="HU295" s="396"/>
      <c r="HV295" s="396"/>
      <c r="HW295" s="396"/>
      <c r="HX295" s="396"/>
      <c r="HY295" s="396"/>
      <c r="HZ295" s="396"/>
      <c r="IA295" s="396"/>
      <c r="IB295" s="396"/>
      <c r="IC295" s="396"/>
      <c r="ID295" s="396"/>
      <c r="IE295" s="396"/>
      <c r="IF295" s="396"/>
      <c r="IG295" s="396"/>
      <c r="IH295" s="396"/>
      <c r="II295" s="396"/>
      <c r="IJ295" s="396"/>
      <c r="IK295" s="396"/>
      <c r="IL295" s="396"/>
      <c r="IM295" s="396"/>
      <c r="IN295" s="396"/>
      <c r="IO295" s="396"/>
      <c r="IP295" s="396"/>
      <c r="IQ295" s="396"/>
      <c r="IR295" s="396"/>
      <c r="IS295" s="396"/>
      <c r="IT295" s="396"/>
      <c r="IU295" s="396"/>
      <c r="IV295" s="396"/>
      <c r="IW295" s="396"/>
      <c r="IX295" s="396"/>
      <c r="IY295" s="396"/>
      <c r="IZ295" s="396"/>
      <c r="JA295" s="396"/>
      <c r="JB295" s="396"/>
      <c r="JC295" s="396"/>
      <c r="JD295" s="396"/>
      <c r="JE295" s="396"/>
      <c r="JF295" s="396"/>
      <c r="JG295" s="396"/>
      <c r="JH295" s="396"/>
      <c r="JI295" s="396"/>
      <c r="JJ295" s="396"/>
      <c r="JK295" s="396"/>
      <c r="JL295" s="396"/>
      <c r="JM295" s="396"/>
      <c r="JN295" s="396"/>
      <c r="JO295" s="396"/>
      <c r="JP295" s="396"/>
      <c r="JQ295" s="396"/>
      <c r="JR295" s="396"/>
      <c r="JS295" s="396"/>
      <c r="JT295" s="396"/>
      <c r="JU295" s="396"/>
      <c r="JV295" s="396"/>
      <c r="JW295" s="396"/>
      <c r="JX295" s="396"/>
      <c r="JY295" s="396"/>
      <c r="JZ295" s="396"/>
      <c r="KA295" s="396"/>
      <c r="KB295" s="396"/>
      <c r="KC295" s="396"/>
      <c r="KD295" s="396"/>
      <c r="KE295" s="396"/>
      <c r="KF295" s="396"/>
      <c r="KG295" s="396"/>
      <c r="KH295" s="396"/>
      <c r="KI295" s="396"/>
      <c r="KJ295" s="396"/>
      <c r="KK295" s="396"/>
      <c r="KL295" s="396"/>
      <c r="KM295" s="396"/>
      <c r="KN295" s="396"/>
      <c r="KO295" s="396"/>
      <c r="KP295" s="396"/>
      <c r="KQ295" s="396"/>
      <c r="KR295" s="396"/>
      <c r="KS295" s="396"/>
      <c r="KT295" s="396"/>
      <c r="KU295" s="396"/>
      <c r="KV295" s="396"/>
      <c r="KW295" s="396"/>
      <c r="KX295" s="396"/>
      <c r="KY295" s="396"/>
      <c r="KZ295" s="396"/>
      <c r="LA295" s="396"/>
      <c r="LB295" s="396"/>
      <c r="LC295" s="396"/>
      <c r="LD295" s="396"/>
      <c r="LE295" s="396"/>
      <c r="LF295" s="396"/>
      <c r="LG295" s="396"/>
      <c r="LH295" s="396"/>
      <c r="LI295" s="396"/>
      <c r="LJ295" s="396"/>
      <c r="LK295" s="396"/>
      <c r="LL295" s="396"/>
      <c r="LM295" s="396"/>
      <c r="LN295" s="396"/>
      <c r="LO295" s="396"/>
      <c r="LP295" s="396"/>
      <c r="LQ295" s="396"/>
      <c r="LR295" s="396"/>
      <c r="LS295" s="396"/>
      <c r="LT295" s="396"/>
      <c r="LU295" s="396"/>
      <c r="LV295" s="396"/>
      <c r="LW295" s="396"/>
      <c r="LX295" s="396"/>
      <c r="LY295" s="396"/>
      <c r="LZ295" s="396"/>
      <c r="MA295" s="396"/>
      <c r="MB295" s="396"/>
      <c r="MC295" s="396"/>
      <c r="MD295" s="396"/>
      <c r="ME295" s="396"/>
      <c r="MF295" s="396"/>
      <c r="MG295" s="396"/>
      <c r="MH295" s="396"/>
      <c r="MI295" s="396"/>
      <c r="MJ295" s="396"/>
      <c r="MK295" s="396"/>
      <c r="ML295" s="396"/>
      <c r="MM295" s="396"/>
      <c r="MN295" s="396"/>
      <c r="MO295" s="396"/>
      <c r="MP295" s="396"/>
      <c r="MQ295" s="396"/>
      <c r="MR295" s="396"/>
      <c r="MS295" s="396"/>
      <c r="MT295" s="396"/>
      <c r="MU295" s="396"/>
      <c r="MV295" s="396"/>
      <c r="MW295" s="396"/>
      <c r="MX295" s="396"/>
      <c r="MY295" s="396"/>
      <c r="MZ295" s="396"/>
      <c r="NA295" s="396"/>
      <c r="NB295" s="396"/>
      <c r="NC295" s="396"/>
      <c r="ND295" s="396"/>
      <c r="NE295" s="396"/>
      <c r="NF295" s="396"/>
      <c r="NG295" s="396"/>
      <c r="NH295" s="396"/>
      <c r="NI295" s="396"/>
      <c r="NJ295" s="396"/>
      <c r="NK295" s="396"/>
      <c r="NL295" s="396"/>
      <c r="NM295" s="396"/>
      <c r="NN295" s="396"/>
      <c r="NO295" s="396"/>
      <c r="NP295" s="396"/>
      <c r="NQ295" s="396"/>
      <c r="NR295" s="396"/>
      <c r="NS295" s="396"/>
      <c r="NT295" s="396"/>
      <c r="NU295" s="396"/>
      <c r="NV295" s="396"/>
      <c r="NW295" s="396"/>
      <c r="NX295" s="396"/>
      <c r="NY295" s="396"/>
      <c r="NZ295" s="396"/>
      <c r="OA295" s="396"/>
      <c r="OB295" s="396"/>
      <c r="OC295" s="396"/>
      <c r="OD295" s="396"/>
      <c r="OE295" s="396"/>
      <c r="OF295" s="396"/>
      <c r="OG295" s="396"/>
      <c r="OH295" s="396"/>
      <c r="OI295" s="396"/>
      <c r="OJ295" s="396"/>
      <c r="OK295" s="396"/>
      <c r="OL295" s="396"/>
      <c r="OM295" s="396"/>
      <c r="ON295" s="396"/>
      <c r="OO295" s="396"/>
      <c r="OP295" s="396"/>
      <c r="OQ295" s="396"/>
      <c r="OR295" s="396"/>
      <c r="OS295" s="396"/>
      <c r="OT295" s="396"/>
      <c r="OU295" s="396"/>
      <c r="OV295" s="396"/>
      <c r="OW295" s="396"/>
      <c r="OX295" s="396"/>
      <c r="OY295" s="396"/>
      <c r="OZ295" s="396"/>
      <c r="PA295" s="396"/>
      <c r="PB295" s="396"/>
      <c r="PC295" s="396"/>
      <c r="PD295" s="396"/>
      <c r="PE295" s="396"/>
      <c r="PF295" s="396"/>
      <c r="PG295" s="396"/>
      <c r="PH295" s="396"/>
      <c r="PI295" s="396"/>
      <c r="PJ295" s="396"/>
      <c r="PK295" s="396"/>
      <c r="PL295" s="396"/>
      <c r="PM295" s="396"/>
      <c r="PN295" s="396"/>
      <c r="PO295" s="396"/>
      <c r="PP295" s="396"/>
      <c r="PQ295" s="396"/>
      <c r="PR295" s="396"/>
      <c r="PS295" s="396"/>
      <c r="PT295" s="396"/>
      <c r="PU295" s="396"/>
      <c r="PV295" s="396"/>
      <c r="PW295" s="396"/>
      <c r="PX295" s="396"/>
      <c r="PY295" s="396"/>
      <c r="PZ295" s="396"/>
      <c r="QA295" s="396"/>
      <c r="QB295" s="396"/>
      <c r="QC295" s="396"/>
      <c r="QD295" s="396"/>
      <c r="QE295" s="396"/>
      <c r="QF295" s="396"/>
      <c r="QG295" s="396"/>
      <c r="QH295" s="396"/>
      <c r="QI295" s="396"/>
      <c r="QJ295" s="396"/>
      <c r="QK295" s="396"/>
      <c r="QL295" s="396"/>
      <c r="QM295" s="396"/>
      <c r="QN295" s="396"/>
      <c r="QO295" s="396"/>
      <c r="QP295" s="396"/>
      <c r="QQ295" s="396"/>
      <c r="QR295" s="396"/>
      <c r="QS295" s="396"/>
      <c r="QT295" s="396"/>
    </row>
    <row r="296" spans="1:462" s="397" customFormat="1">
      <c r="A296" s="377"/>
      <c r="B296" s="151" t="s">
        <v>1462</v>
      </c>
      <c r="C296" s="146"/>
      <c r="D296" s="199" t="s">
        <v>1904</v>
      </c>
      <c r="E296" s="146"/>
      <c r="F296" s="158"/>
      <c r="G296" s="396"/>
      <c r="H296" s="396"/>
      <c r="I296" s="396"/>
      <c r="J296" s="396"/>
      <c r="K296" s="396"/>
      <c r="L296" s="396"/>
      <c r="M296" s="396"/>
      <c r="N296" s="396"/>
      <c r="O296" s="396"/>
      <c r="P296" s="396"/>
      <c r="Q296" s="396"/>
      <c r="R296" s="396"/>
      <c r="S296" s="396"/>
      <c r="T296" s="396"/>
      <c r="U296" s="396"/>
      <c r="V296" s="396"/>
      <c r="W296" s="396"/>
      <c r="X296" s="396"/>
      <c r="Y296" s="396"/>
      <c r="Z296" s="396"/>
      <c r="AA296" s="396"/>
      <c r="AB296" s="396"/>
      <c r="AC296" s="396"/>
      <c r="AD296" s="396"/>
      <c r="AE296" s="396"/>
      <c r="AF296" s="396"/>
      <c r="AG296" s="396"/>
      <c r="AH296" s="396"/>
      <c r="AI296" s="396"/>
      <c r="AJ296" s="396"/>
      <c r="AK296" s="396"/>
      <c r="AL296" s="396"/>
      <c r="AM296" s="396"/>
      <c r="AN296" s="396"/>
      <c r="AO296" s="396"/>
      <c r="AP296" s="396"/>
      <c r="AQ296" s="396"/>
      <c r="AR296" s="396"/>
      <c r="AS296" s="396"/>
      <c r="AT296" s="396"/>
      <c r="AU296" s="396"/>
      <c r="AV296" s="396"/>
      <c r="AW296" s="396"/>
      <c r="AX296" s="396"/>
      <c r="AY296" s="396"/>
      <c r="AZ296" s="396"/>
      <c r="BA296" s="396"/>
      <c r="BB296" s="396"/>
      <c r="BC296" s="396"/>
      <c r="BD296" s="396"/>
      <c r="BE296" s="396"/>
      <c r="BF296" s="396"/>
      <c r="BG296" s="396"/>
      <c r="BH296" s="396"/>
      <c r="BI296" s="396"/>
      <c r="BJ296" s="396"/>
      <c r="BK296" s="396"/>
      <c r="BL296" s="396"/>
      <c r="BM296" s="396"/>
      <c r="BN296" s="396"/>
      <c r="BO296" s="396"/>
      <c r="BP296" s="396"/>
      <c r="BQ296" s="396"/>
      <c r="BR296" s="396"/>
      <c r="BS296" s="396"/>
      <c r="BT296" s="396"/>
      <c r="BU296" s="396"/>
      <c r="BV296" s="396"/>
      <c r="BW296" s="396"/>
      <c r="BX296" s="396"/>
      <c r="BY296" s="396"/>
      <c r="BZ296" s="396"/>
      <c r="CA296" s="396"/>
      <c r="CB296" s="396"/>
      <c r="CC296" s="396"/>
      <c r="CD296" s="396"/>
      <c r="CE296" s="396"/>
      <c r="CF296" s="396"/>
      <c r="CG296" s="396"/>
      <c r="CH296" s="396"/>
      <c r="CI296" s="396"/>
      <c r="CJ296" s="396"/>
      <c r="CK296" s="396"/>
      <c r="CL296" s="396"/>
      <c r="CM296" s="396"/>
      <c r="CN296" s="396"/>
      <c r="CO296" s="396"/>
      <c r="CP296" s="396"/>
      <c r="CQ296" s="396"/>
      <c r="CR296" s="396"/>
      <c r="CS296" s="396"/>
      <c r="CT296" s="396"/>
      <c r="CU296" s="396"/>
      <c r="CV296" s="396"/>
      <c r="CW296" s="396"/>
      <c r="CX296" s="396"/>
      <c r="CY296" s="396"/>
      <c r="CZ296" s="396"/>
      <c r="DA296" s="396"/>
      <c r="DB296" s="396"/>
      <c r="DC296" s="396"/>
      <c r="DD296" s="396"/>
      <c r="DE296" s="396"/>
      <c r="DF296" s="396"/>
      <c r="DG296" s="396"/>
      <c r="DH296" s="396"/>
      <c r="DI296" s="396"/>
      <c r="DJ296" s="396"/>
      <c r="DK296" s="396"/>
      <c r="DL296" s="396"/>
      <c r="DM296" s="396"/>
      <c r="DN296" s="396"/>
      <c r="DO296" s="396"/>
      <c r="DP296" s="396"/>
      <c r="DQ296" s="396"/>
      <c r="DR296" s="396"/>
      <c r="DS296" s="396"/>
      <c r="DT296" s="396"/>
      <c r="DU296" s="396"/>
      <c r="DV296" s="396"/>
      <c r="DW296" s="396"/>
      <c r="DX296" s="396"/>
      <c r="DY296" s="396"/>
      <c r="DZ296" s="396"/>
      <c r="EA296" s="396"/>
      <c r="EB296" s="396"/>
      <c r="EC296" s="396"/>
      <c r="ED296" s="396"/>
      <c r="EE296" s="396"/>
      <c r="EF296" s="396"/>
      <c r="EG296" s="396"/>
      <c r="EH296" s="396"/>
      <c r="EI296" s="396"/>
      <c r="EJ296" s="396"/>
      <c r="EK296" s="396"/>
      <c r="EL296" s="396"/>
      <c r="EM296" s="396"/>
      <c r="EN296" s="396"/>
      <c r="EO296" s="396"/>
      <c r="EP296" s="396"/>
      <c r="EQ296" s="396"/>
      <c r="ER296" s="396"/>
      <c r="ES296" s="396"/>
      <c r="ET296" s="396"/>
      <c r="EU296" s="396"/>
      <c r="EV296" s="396"/>
      <c r="EW296" s="396"/>
      <c r="EX296" s="396"/>
      <c r="EY296" s="396"/>
      <c r="EZ296" s="396"/>
      <c r="FA296" s="396"/>
      <c r="FB296" s="396"/>
      <c r="FC296" s="396"/>
      <c r="FD296" s="396"/>
      <c r="FE296" s="396"/>
      <c r="FF296" s="396"/>
      <c r="FG296" s="396"/>
      <c r="FH296" s="396"/>
      <c r="FI296" s="396"/>
      <c r="FJ296" s="396"/>
      <c r="FK296" s="396"/>
      <c r="FL296" s="396"/>
      <c r="FM296" s="396"/>
      <c r="FN296" s="396"/>
      <c r="FO296" s="396"/>
      <c r="FP296" s="396"/>
      <c r="FQ296" s="396"/>
      <c r="FR296" s="396"/>
      <c r="FS296" s="396"/>
      <c r="FT296" s="396"/>
      <c r="FU296" s="396"/>
      <c r="FV296" s="396"/>
      <c r="FW296" s="396"/>
      <c r="FX296" s="396"/>
      <c r="FY296" s="396"/>
      <c r="FZ296" s="396"/>
      <c r="GA296" s="396"/>
      <c r="GB296" s="396"/>
      <c r="GC296" s="396"/>
      <c r="GD296" s="396"/>
      <c r="GE296" s="396"/>
      <c r="GF296" s="396"/>
      <c r="GG296" s="396"/>
      <c r="GH296" s="396"/>
      <c r="GI296" s="396"/>
      <c r="GJ296" s="396"/>
      <c r="GK296" s="396"/>
      <c r="GL296" s="396"/>
      <c r="GM296" s="396"/>
      <c r="GN296" s="396"/>
      <c r="GO296" s="396"/>
      <c r="GP296" s="396"/>
      <c r="GQ296" s="396"/>
      <c r="GR296" s="396"/>
      <c r="GS296" s="396"/>
      <c r="GT296" s="396"/>
      <c r="GU296" s="396"/>
      <c r="GV296" s="396"/>
      <c r="GW296" s="396"/>
      <c r="GX296" s="396"/>
      <c r="GY296" s="396"/>
      <c r="GZ296" s="396"/>
      <c r="HA296" s="396"/>
      <c r="HB296" s="396"/>
      <c r="HC296" s="396"/>
      <c r="HD296" s="396"/>
      <c r="HE296" s="396"/>
      <c r="HF296" s="396"/>
      <c r="HG296" s="396"/>
      <c r="HH296" s="396"/>
      <c r="HI296" s="396"/>
      <c r="HJ296" s="396"/>
      <c r="HK296" s="396"/>
      <c r="HL296" s="396"/>
      <c r="HM296" s="396"/>
      <c r="HN296" s="396"/>
      <c r="HO296" s="396"/>
      <c r="HP296" s="396"/>
      <c r="HQ296" s="396"/>
      <c r="HR296" s="396"/>
      <c r="HS296" s="396"/>
      <c r="HT296" s="396"/>
      <c r="HU296" s="396"/>
      <c r="HV296" s="396"/>
      <c r="HW296" s="396"/>
      <c r="HX296" s="396"/>
      <c r="HY296" s="396"/>
      <c r="HZ296" s="396"/>
      <c r="IA296" s="396"/>
      <c r="IB296" s="396"/>
      <c r="IC296" s="396"/>
      <c r="ID296" s="396"/>
      <c r="IE296" s="396"/>
      <c r="IF296" s="396"/>
      <c r="IG296" s="396"/>
      <c r="IH296" s="396"/>
      <c r="II296" s="396"/>
      <c r="IJ296" s="396"/>
      <c r="IK296" s="396"/>
      <c r="IL296" s="396"/>
      <c r="IM296" s="396"/>
      <c r="IN296" s="396"/>
      <c r="IO296" s="396"/>
      <c r="IP296" s="396"/>
      <c r="IQ296" s="396"/>
      <c r="IR296" s="396"/>
      <c r="IS296" s="396"/>
      <c r="IT296" s="396"/>
      <c r="IU296" s="396"/>
      <c r="IV296" s="396"/>
      <c r="IW296" s="396"/>
      <c r="IX296" s="396"/>
      <c r="IY296" s="396"/>
      <c r="IZ296" s="396"/>
      <c r="JA296" s="396"/>
      <c r="JB296" s="396"/>
      <c r="JC296" s="396"/>
      <c r="JD296" s="396"/>
      <c r="JE296" s="396"/>
      <c r="JF296" s="396"/>
      <c r="JG296" s="396"/>
      <c r="JH296" s="396"/>
      <c r="JI296" s="396"/>
      <c r="JJ296" s="396"/>
      <c r="JK296" s="396"/>
      <c r="JL296" s="396"/>
      <c r="JM296" s="396"/>
      <c r="JN296" s="396"/>
      <c r="JO296" s="396"/>
      <c r="JP296" s="396"/>
      <c r="JQ296" s="396"/>
      <c r="JR296" s="396"/>
      <c r="JS296" s="396"/>
      <c r="JT296" s="396"/>
      <c r="JU296" s="396"/>
      <c r="JV296" s="396"/>
      <c r="JW296" s="396"/>
      <c r="JX296" s="396"/>
      <c r="JY296" s="396"/>
      <c r="JZ296" s="396"/>
      <c r="KA296" s="396"/>
      <c r="KB296" s="396"/>
      <c r="KC296" s="396"/>
      <c r="KD296" s="396"/>
      <c r="KE296" s="396"/>
      <c r="KF296" s="396"/>
      <c r="KG296" s="396"/>
      <c r="KH296" s="396"/>
      <c r="KI296" s="396"/>
      <c r="KJ296" s="396"/>
      <c r="KK296" s="396"/>
      <c r="KL296" s="396"/>
      <c r="KM296" s="396"/>
      <c r="KN296" s="396"/>
      <c r="KO296" s="396"/>
      <c r="KP296" s="396"/>
      <c r="KQ296" s="396"/>
      <c r="KR296" s="396"/>
      <c r="KS296" s="396"/>
      <c r="KT296" s="396"/>
      <c r="KU296" s="396"/>
      <c r="KV296" s="396"/>
      <c r="KW296" s="396"/>
      <c r="KX296" s="396"/>
      <c r="KY296" s="396"/>
      <c r="KZ296" s="396"/>
      <c r="LA296" s="396"/>
      <c r="LB296" s="396"/>
      <c r="LC296" s="396"/>
      <c r="LD296" s="396"/>
      <c r="LE296" s="396"/>
      <c r="LF296" s="396"/>
      <c r="LG296" s="396"/>
      <c r="LH296" s="396"/>
      <c r="LI296" s="396"/>
      <c r="LJ296" s="396"/>
      <c r="LK296" s="396"/>
      <c r="LL296" s="396"/>
      <c r="LM296" s="396"/>
      <c r="LN296" s="396"/>
      <c r="LO296" s="396"/>
      <c r="LP296" s="396"/>
      <c r="LQ296" s="396"/>
      <c r="LR296" s="396"/>
      <c r="LS296" s="396"/>
      <c r="LT296" s="396"/>
      <c r="LU296" s="396"/>
      <c r="LV296" s="396"/>
      <c r="LW296" s="396"/>
      <c r="LX296" s="396"/>
      <c r="LY296" s="396"/>
      <c r="LZ296" s="396"/>
      <c r="MA296" s="396"/>
      <c r="MB296" s="396"/>
      <c r="MC296" s="396"/>
      <c r="MD296" s="396"/>
      <c r="ME296" s="396"/>
      <c r="MF296" s="396"/>
      <c r="MG296" s="396"/>
      <c r="MH296" s="396"/>
      <c r="MI296" s="396"/>
      <c r="MJ296" s="396"/>
      <c r="MK296" s="396"/>
      <c r="ML296" s="396"/>
      <c r="MM296" s="396"/>
      <c r="MN296" s="396"/>
      <c r="MO296" s="396"/>
      <c r="MP296" s="396"/>
      <c r="MQ296" s="396"/>
      <c r="MR296" s="396"/>
      <c r="MS296" s="396"/>
      <c r="MT296" s="396"/>
      <c r="MU296" s="396"/>
      <c r="MV296" s="396"/>
      <c r="MW296" s="396"/>
      <c r="MX296" s="396"/>
      <c r="MY296" s="396"/>
      <c r="MZ296" s="396"/>
      <c r="NA296" s="396"/>
      <c r="NB296" s="396"/>
      <c r="NC296" s="396"/>
      <c r="ND296" s="396"/>
      <c r="NE296" s="396"/>
      <c r="NF296" s="396"/>
      <c r="NG296" s="396"/>
      <c r="NH296" s="396"/>
      <c r="NI296" s="396"/>
      <c r="NJ296" s="396"/>
      <c r="NK296" s="396"/>
      <c r="NL296" s="396"/>
      <c r="NM296" s="396"/>
      <c r="NN296" s="396"/>
      <c r="NO296" s="396"/>
      <c r="NP296" s="396"/>
      <c r="NQ296" s="396"/>
      <c r="NR296" s="396"/>
      <c r="NS296" s="396"/>
      <c r="NT296" s="396"/>
      <c r="NU296" s="396"/>
      <c r="NV296" s="396"/>
      <c r="NW296" s="396"/>
      <c r="NX296" s="396"/>
      <c r="NY296" s="396"/>
      <c r="NZ296" s="396"/>
      <c r="OA296" s="396"/>
      <c r="OB296" s="396"/>
      <c r="OC296" s="396"/>
      <c r="OD296" s="396"/>
      <c r="OE296" s="396"/>
      <c r="OF296" s="396"/>
      <c r="OG296" s="396"/>
      <c r="OH296" s="396"/>
      <c r="OI296" s="396"/>
      <c r="OJ296" s="396"/>
      <c r="OK296" s="396"/>
      <c r="OL296" s="396"/>
      <c r="OM296" s="396"/>
      <c r="ON296" s="396"/>
      <c r="OO296" s="396"/>
      <c r="OP296" s="396"/>
      <c r="OQ296" s="396"/>
      <c r="OR296" s="396"/>
      <c r="OS296" s="396"/>
      <c r="OT296" s="396"/>
      <c r="OU296" s="396"/>
      <c r="OV296" s="396"/>
      <c r="OW296" s="396"/>
      <c r="OX296" s="396"/>
      <c r="OY296" s="396"/>
      <c r="OZ296" s="396"/>
      <c r="PA296" s="396"/>
      <c r="PB296" s="396"/>
      <c r="PC296" s="396"/>
      <c r="PD296" s="396"/>
      <c r="PE296" s="396"/>
      <c r="PF296" s="396"/>
      <c r="PG296" s="396"/>
      <c r="PH296" s="396"/>
      <c r="PI296" s="396"/>
      <c r="PJ296" s="396"/>
      <c r="PK296" s="396"/>
      <c r="PL296" s="396"/>
      <c r="PM296" s="396"/>
      <c r="PN296" s="396"/>
      <c r="PO296" s="396"/>
      <c r="PP296" s="396"/>
      <c r="PQ296" s="396"/>
      <c r="PR296" s="396"/>
      <c r="PS296" s="396"/>
      <c r="PT296" s="396"/>
      <c r="PU296" s="396"/>
      <c r="PV296" s="396"/>
      <c r="PW296" s="396"/>
      <c r="PX296" s="396"/>
      <c r="PY296" s="396"/>
      <c r="PZ296" s="396"/>
      <c r="QA296" s="396"/>
      <c r="QB296" s="396"/>
      <c r="QC296" s="396"/>
      <c r="QD296" s="396"/>
      <c r="QE296" s="396"/>
      <c r="QF296" s="396"/>
      <c r="QG296" s="396"/>
      <c r="QH296" s="396"/>
      <c r="QI296" s="396"/>
      <c r="QJ296" s="396"/>
      <c r="QK296" s="396"/>
      <c r="QL296" s="396"/>
      <c r="QM296" s="396"/>
      <c r="QN296" s="396"/>
      <c r="QO296" s="396"/>
      <c r="QP296" s="396"/>
      <c r="QQ296" s="396"/>
      <c r="QR296" s="396"/>
      <c r="QS296" s="396"/>
      <c r="QT296" s="396"/>
    </row>
    <row r="297" spans="1:462" s="397" customFormat="1">
      <c r="A297" s="375">
        <v>7</v>
      </c>
      <c r="B297" s="149" t="s">
        <v>1463</v>
      </c>
      <c r="C297" s="144"/>
      <c r="D297" s="144"/>
      <c r="E297" s="386"/>
      <c r="F297" s="387"/>
      <c r="G297" s="396"/>
      <c r="H297" s="396"/>
      <c r="I297" s="396"/>
      <c r="J297" s="396"/>
      <c r="K297" s="396"/>
      <c r="L297" s="396"/>
      <c r="M297" s="396"/>
      <c r="N297" s="396"/>
      <c r="O297" s="396"/>
      <c r="P297" s="396"/>
      <c r="Q297" s="396"/>
      <c r="R297" s="396"/>
      <c r="S297" s="396"/>
      <c r="T297" s="396"/>
      <c r="U297" s="396"/>
      <c r="V297" s="396"/>
      <c r="W297" s="396"/>
      <c r="X297" s="396"/>
      <c r="Y297" s="396"/>
      <c r="Z297" s="396"/>
      <c r="AA297" s="396"/>
      <c r="AB297" s="396"/>
      <c r="AC297" s="396"/>
      <c r="AD297" s="396"/>
      <c r="AE297" s="396"/>
      <c r="AF297" s="396"/>
      <c r="AG297" s="396"/>
      <c r="AH297" s="396"/>
      <c r="AI297" s="396"/>
      <c r="AJ297" s="396"/>
      <c r="AK297" s="396"/>
      <c r="AL297" s="396"/>
      <c r="AM297" s="396"/>
      <c r="AN297" s="396"/>
      <c r="AO297" s="396"/>
      <c r="AP297" s="396"/>
      <c r="AQ297" s="396"/>
      <c r="AR297" s="396"/>
      <c r="AS297" s="396"/>
      <c r="AT297" s="396"/>
      <c r="AU297" s="396"/>
      <c r="AV297" s="396"/>
      <c r="AW297" s="396"/>
      <c r="AX297" s="396"/>
      <c r="AY297" s="396"/>
      <c r="AZ297" s="396"/>
      <c r="BA297" s="396"/>
      <c r="BB297" s="396"/>
      <c r="BC297" s="396"/>
      <c r="BD297" s="396"/>
      <c r="BE297" s="396"/>
      <c r="BF297" s="396"/>
      <c r="BG297" s="396"/>
      <c r="BH297" s="396"/>
      <c r="BI297" s="396"/>
      <c r="BJ297" s="396"/>
      <c r="BK297" s="396"/>
      <c r="BL297" s="396"/>
      <c r="BM297" s="396"/>
      <c r="BN297" s="396"/>
      <c r="BO297" s="396"/>
      <c r="BP297" s="396"/>
      <c r="BQ297" s="396"/>
      <c r="BR297" s="396"/>
      <c r="BS297" s="396"/>
      <c r="BT297" s="396"/>
      <c r="BU297" s="396"/>
      <c r="BV297" s="396"/>
      <c r="BW297" s="396"/>
      <c r="BX297" s="396"/>
      <c r="BY297" s="396"/>
      <c r="BZ297" s="396"/>
      <c r="CA297" s="396"/>
      <c r="CB297" s="396"/>
      <c r="CC297" s="396"/>
      <c r="CD297" s="396"/>
      <c r="CE297" s="396"/>
      <c r="CF297" s="396"/>
      <c r="CG297" s="396"/>
      <c r="CH297" s="396"/>
      <c r="CI297" s="396"/>
      <c r="CJ297" s="396"/>
      <c r="CK297" s="396"/>
      <c r="CL297" s="396"/>
      <c r="CM297" s="396"/>
      <c r="CN297" s="396"/>
      <c r="CO297" s="396"/>
      <c r="CP297" s="396"/>
      <c r="CQ297" s="396"/>
      <c r="CR297" s="396"/>
      <c r="CS297" s="396"/>
      <c r="CT297" s="396"/>
      <c r="CU297" s="396"/>
      <c r="CV297" s="396"/>
      <c r="CW297" s="396"/>
      <c r="CX297" s="396"/>
      <c r="CY297" s="396"/>
      <c r="CZ297" s="396"/>
      <c r="DA297" s="396"/>
      <c r="DB297" s="396"/>
      <c r="DC297" s="396"/>
      <c r="DD297" s="396"/>
      <c r="DE297" s="396"/>
      <c r="DF297" s="396"/>
      <c r="DG297" s="396"/>
      <c r="DH297" s="396"/>
      <c r="DI297" s="396"/>
      <c r="DJ297" s="396"/>
      <c r="DK297" s="396"/>
      <c r="DL297" s="396"/>
      <c r="DM297" s="396"/>
      <c r="DN297" s="396"/>
      <c r="DO297" s="396"/>
      <c r="DP297" s="396"/>
      <c r="DQ297" s="396"/>
      <c r="DR297" s="396"/>
      <c r="DS297" s="396"/>
      <c r="DT297" s="396"/>
      <c r="DU297" s="396"/>
      <c r="DV297" s="396"/>
      <c r="DW297" s="396"/>
      <c r="DX297" s="396"/>
      <c r="DY297" s="396"/>
      <c r="DZ297" s="396"/>
      <c r="EA297" s="396"/>
      <c r="EB297" s="396"/>
      <c r="EC297" s="396"/>
      <c r="ED297" s="396"/>
      <c r="EE297" s="396"/>
      <c r="EF297" s="396"/>
      <c r="EG297" s="396"/>
      <c r="EH297" s="396"/>
      <c r="EI297" s="396"/>
      <c r="EJ297" s="396"/>
      <c r="EK297" s="396"/>
      <c r="EL297" s="396"/>
      <c r="EM297" s="396"/>
      <c r="EN297" s="396"/>
      <c r="EO297" s="396"/>
      <c r="EP297" s="396"/>
      <c r="EQ297" s="396"/>
      <c r="ER297" s="396"/>
      <c r="ES297" s="396"/>
      <c r="ET297" s="396"/>
      <c r="EU297" s="396"/>
      <c r="EV297" s="396"/>
      <c r="EW297" s="396"/>
      <c r="EX297" s="396"/>
      <c r="EY297" s="396"/>
      <c r="EZ297" s="396"/>
      <c r="FA297" s="396"/>
      <c r="FB297" s="396"/>
      <c r="FC297" s="396"/>
      <c r="FD297" s="396"/>
      <c r="FE297" s="396"/>
      <c r="FF297" s="396"/>
      <c r="FG297" s="396"/>
      <c r="FH297" s="396"/>
      <c r="FI297" s="396"/>
      <c r="FJ297" s="396"/>
      <c r="FK297" s="396"/>
      <c r="FL297" s="396"/>
      <c r="FM297" s="396"/>
      <c r="FN297" s="396"/>
      <c r="FO297" s="396"/>
      <c r="FP297" s="396"/>
      <c r="FQ297" s="396"/>
      <c r="FR297" s="396"/>
      <c r="FS297" s="396"/>
      <c r="FT297" s="396"/>
      <c r="FU297" s="396"/>
      <c r="FV297" s="396"/>
      <c r="FW297" s="396"/>
      <c r="FX297" s="396"/>
      <c r="FY297" s="396"/>
      <c r="FZ297" s="396"/>
      <c r="GA297" s="396"/>
      <c r="GB297" s="396"/>
      <c r="GC297" s="396"/>
      <c r="GD297" s="396"/>
      <c r="GE297" s="396"/>
      <c r="GF297" s="396"/>
      <c r="GG297" s="396"/>
      <c r="GH297" s="396"/>
      <c r="GI297" s="396"/>
      <c r="GJ297" s="396"/>
      <c r="GK297" s="396"/>
      <c r="GL297" s="396"/>
      <c r="GM297" s="396"/>
      <c r="GN297" s="396"/>
      <c r="GO297" s="396"/>
      <c r="GP297" s="396"/>
      <c r="GQ297" s="396"/>
      <c r="GR297" s="396"/>
      <c r="GS297" s="396"/>
      <c r="GT297" s="396"/>
      <c r="GU297" s="396"/>
      <c r="GV297" s="396"/>
      <c r="GW297" s="396"/>
      <c r="GX297" s="396"/>
      <c r="GY297" s="396"/>
      <c r="GZ297" s="396"/>
      <c r="HA297" s="396"/>
      <c r="HB297" s="396"/>
      <c r="HC297" s="396"/>
      <c r="HD297" s="396"/>
      <c r="HE297" s="396"/>
      <c r="HF297" s="396"/>
      <c r="HG297" s="396"/>
      <c r="HH297" s="396"/>
      <c r="HI297" s="396"/>
      <c r="HJ297" s="396"/>
      <c r="HK297" s="396"/>
      <c r="HL297" s="396"/>
      <c r="HM297" s="396"/>
      <c r="HN297" s="396"/>
      <c r="HO297" s="396"/>
      <c r="HP297" s="396"/>
      <c r="HQ297" s="396"/>
      <c r="HR297" s="396"/>
      <c r="HS297" s="396"/>
      <c r="HT297" s="396"/>
      <c r="HU297" s="396"/>
      <c r="HV297" s="396"/>
      <c r="HW297" s="396"/>
      <c r="HX297" s="396"/>
      <c r="HY297" s="396"/>
      <c r="HZ297" s="396"/>
      <c r="IA297" s="396"/>
      <c r="IB297" s="396"/>
      <c r="IC297" s="396"/>
      <c r="ID297" s="396"/>
      <c r="IE297" s="396"/>
      <c r="IF297" s="396"/>
      <c r="IG297" s="396"/>
      <c r="IH297" s="396"/>
      <c r="II297" s="396"/>
      <c r="IJ297" s="396"/>
      <c r="IK297" s="396"/>
      <c r="IL297" s="396"/>
      <c r="IM297" s="396"/>
      <c r="IN297" s="396"/>
      <c r="IO297" s="396"/>
      <c r="IP297" s="396"/>
      <c r="IQ297" s="396"/>
      <c r="IR297" s="396"/>
      <c r="IS297" s="396"/>
      <c r="IT297" s="396"/>
      <c r="IU297" s="396"/>
      <c r="IV297" s="396"/>
      <c r="IW297" s="396"/>
      <c r="IX297" s="396"/>
      <c r="IY297" s="396"/>
      <c r="IZ297" s="396"/>
      <c r="JA297" s="396"/>
      <c r="JB297" s="396"/>
      <c r="JC297" s="396"/>
      <c r="JD297" s="396"/>
      <c r="JE297" s="396"/>
      <c r="JF297" s="396"/>
      <c r="JG297" s="396"/>
      <c r="JH297" s="396"/>
      <c r="JI297" s="396"/>
      <c r="JJ297" s="396"/>
      <c r="JK297" s="396"/>
      <c r="JL297" s="396"/>
      <c r="JM297" s="396"/>
      <c r="JN297" s="396"/>
      <c r="JO297" s="396"/>
      <c r="JP297" s="396"/>
      <c r="JQ297" s="396"/>
      <c r="JR297" s="396"/>
      <c r="JS297" s="396"/>
      <c r="JT297" s="396"/>
      <c r="JU297" s="396"/>
      <c r="JV297" s="396"/>
      <c r="JW297" s="396"/>
      <c r="JX297" s="396"/>
      <c r="JY297" s="396"/>
      <c r="JZ297" s="396"/>
      <c r="KA297" s="396"/>
      <c r="KB297" s="396"/>
      <c r="KC297" s="396"/>
      <c r="KD297" s="396"/>
      <c r="KE297" s="396"/>
      <c r="KF297" s="396"/>
      <c r="KG297" s="396"/>
      <c r="KH297" s="396"/>
      <c r="KI297" s="396"/>
      <c r="KJ297" s="396"/>
      <c r="KK297" s="396"/>
      <c r="KL297" s="396"/>
      <c r="KM297" s="396"/>
      <c r="KN297" s="396"/>
      <c r="KO297" s="396"/>
      <c r="KP297" s="396"/>
      <c r="KQ297" s="396"/>
      <c r="KR297" s="396"/>
      <c r="KS297" s="396"/>
      <c r="KT297" s="396"/>
      <c r="KU297" s="396"/>
      <c r="KV297" s="396"/>
      <c r="KW297" s="396"/>
      <c r="KX297" s="396"/>
      <c r="KY297" s="396"/>
      <c r="KZ297" s="396"/>
      <c r="LA297" s="396"/>
      <c r="LB297" s="396"/>
      <c r="LC297" s="396"/>
      <c r="LD297" s="396"/>
      <c r="LE297" s="396"/>
      <c r="LF297" s="396"/>
      <c r="LG297" s="396"/>
      <c r="LH297" s="396"/>
      <c r="LI297" s="396"/>
      <c r="LJ297" s="396"/>
      <c r="LK297" s="396"/>
      <c r="LL297" s="396"/>
      <c r="LM297" s="396"/>
      <c r="LN297" s="396"/>
      <c r="LO297" s="396"/>
      <c r="LP297" s="396"/>
      <c r="LQ297" s="396"/>
      <c r="LR297" s="396"/>
      <c r="LS297" s="396"/>
      <c r="LT297" s="396"/>
      <c r="LU297" s="396"/>
      <c r="LV297" s="396"/>
      <c r="LW297" s="396"/>
      <c r="LX297" s="396"/>
      <c r="LY297" s="396"/>
      <c r="LZ297" s="396"/>
      <c r="MA297" s="396"/>
      <c r="MB297" s="396"/>
      <c r="MC297" s="396"/>
      <c r="MD297" s="396"/>
      <c r="ME297" s="396"/>
      <c r="MF297" s="396"/>
      <c r="MG297" s="396"/>
      <c r="MH297" s="396"/>
      <c r="MI297" s="396"/>
      <c r="MJ297" s="396"/>
      <c r="MK297" s="396"/>
      <c r="ML297" s="396"/>
      <c r="MM297" s="396"/>
      <c r="MN297" s="396"/>
      <c r="MO297" s="396"/>
      <c r="MP297" s="396"/>
      <c r="MQ297" s="396"/>
      <c r="MR297" s="396"/>
      <c r="MS297" s="396"/>
      <c r="MT297" s="396"/>
      <c r="MU297" s="396"/>
      <c r="MV297" s="396"/>
      <c r="MW297" s="396"/>
      <c r="MX297" s="396"/>
      <c r="MY297" s="396"/>
      <c r="MZ297" s="396"/>
      <c r="NA297" s="396"/>
      <c r="NB297" s="396"/>
      <c r="NC297" s="396"/>
      <c r="ND297" s="396"/>
      <c r="NE297" s="396"/>
      <c r="NF297" s="396"/>
      <c r="NG297" s="396"/>
      <c r="NH297" s="396"/>
      <c r="NI297" s="396"/>
      <c r="NJ297" s="396"/>
      <c r="NK297" s="396"/>
      <c r="NL297" s="396"/>
      <c r="NM297" s="396"/>
      <c r="NN297" s="396"/>
      <c r="NO297" s="396"/>
      <c r="NP297" s="396"/>
      <c r="NQ297" s="396"/>
      <c r="NR297" s="396"/>
      <c r="NS297" s="396"/>
      <c r="NT297" s="396"/>
      <c r="NU297" s="396"/>
      <c r="NV297" s="396"/>
      <c r="NW297" s="396"/>
      <c r="NX297" s="396"/>
      <c r="NY297" s="396"/>
      <c r="NZ297" s="396"/>
      <c r="OA297" s="396"/>
      <c r="OB297" s="396"/>
      <c r="OC297" s="396"/>
      <c r="OD297" s="396"/>
      <c r="OE297" s="396"/>
      <c r="OF297" s="396"/>
      <c r="OG297" s="396"/>
      <c r="OH297" s="396"/>
      <c r="OI297" s="396"/>
      <c r="OJ297" s="396"/>
      <c r="OK297" s="396"/>
      <c r="OL297" s="396"/>
      <c r="OM297" s="396"/>
      <c r="ON297" s="396"/>
      <c r="OO297" s="396"/>
      <c r="OP297" s="396"/>
      <c r="OQ297" s="396"/>
      <c r="OR297" s="396"/>
      <c r="OS297" s="396"/>
      <c r="OT297" s="396"/>
      <c r="OU297" s="396"/>
      <c r="OV297" s="396"/>
      <c r="OW297" s="396"/>
      <c r="OX297" s="396"/>
      <c r="OY297" s="396"/>
      <c r="OZ297" s="396"/>
      <c r="PA297" s="396"/>
      <c r="PB297" s="396"/>
      <c r="PC297" s="396"/>
      <c r="PD297" s="396"/>
      <c r="PE297" s="396"/>
      <c r="PF297" s="396"/>
      <c r="PG297" s="396"/>
      <c r="PH297" s="396"/>
      <c r="PI297" s="396"/>
      <c r="PJ297" s="396"/>
      <c r="PK297" s="396"/>
      <c r="PL297" s="396"/>
      <c r="PM297" s="396"/>
      <c r="PN297" s="396"/>
      <c r="PO297" s="396"/>
      <c r="PP297" s="396"/>
      <c r="PQ297" s="396"/>
      <c r="PR297" s="396"/>
      <c r="PS297" s="396"/>
      <c r="PT297" s="396"/>
      <c r="PU297" s="396"/>
      <c r="PV297" s="396"/>
      <c r="PW297" s="396"/>
      <c r="PX297" s="396"/>
      <c r="PY297" s="396"/>
      <c r="PZ297" s="396"/>
      <c r="QA297" s="396"/>
      <c r="QB297" s="396"/>
      <c r="QC297" s="396"/>
      <c r="QD297" s="396"/>
      <c r="QE297" s="396"/>
      <c r="QF297" s="396"/>
      <c r="QG297" s="396"/>
      <c r="QH297" s="396"/>
      <c r="QI297" s="396"/>
      <c r="QJ297" s="396"/>
      <c r="QK297" s="396"/>
      <c r="QL297" s="396"/>
      <c r="QM297" s="396"/>
      <c r="QN297" s="396"/>
      <c r="QO297" s="396"/>
      <c r="QP297" s="396"/>
      <c r="QQ297" s="396"/>
      <c r="QR297" s="396"/>
      <c r="QS297" s="396"/>
      <c r="QT297" s="396"/>
    </row>
    <row r="298" spans="1:462" s="397" customFormat="1">
      <c r="A298" s="377"/>
      <c r="B298" s="151" t="s">
        <v>1464</v>
      </c>
      <c r="C298" s="146"/>
      <c r="D298" s="129" t="s">
        <v>19</v>
      </c>
      <c r="E298" s="146"/>
      <c r="F298" s="158"/>
      <c r="G298" s="396"/>
      <c r="H298" s="396"/>
      <c r="I298" s="396"/>
      <c r="J298" s="396"/>
      <c r="K298" s="396"/>
      <c r="L298" s="396"/>
      <c r="M298" s="396"/>
      <c r="N298" s="396"/>
      <c r="O298" s="396"/>
      <c r="P298" s="396"/>
      <c r="Q298" s="396"/>
      <c r="R298" s="396"/>
      <c r="S298" s="396"/>
      <c r="T298" s="396"/>
      <c r="U298" s="396"/>
      <c r="V298" s="396"/>
      <c r="W298" s="396"/>
      <c r="X298" s="396"/>
      <c r="Y298" s="396"/>
      <c r="Z298" s="396"/>
      <c r="AA298" s="396"/>
      <c r="AB298" s="396"/>
      <c r="AC298" s="396"/>
      <c r="AD298" s="396"/>
      <c r="AE298" s="396"/>
      <c r="AF298" s="396"/>
      <c r="AG298" s="396"/>
      <c r="AH298" s="396"/>
      <c r="AI298" s="396"/>
      <c r="AJ298" s="396"/>
      <c r="AK298" s="396"/>
      <c r="AL298" s="396"/>
      <c r="AM298" s="396"/>
      <c r="AN298" s="396"/>
      <c r="AO298" s="396"/>
      <c r="AP298" s="396"/>
      <c r="AQ298" s="396"/>
      <c r="AR298" s="396"/>
      <c r="AS298" s="396"/>
      <c r="AT298" s="396"/>
      <c r="AU298" s="396"/>
      <c r="AV298" s="396"/>
      <c r="AW298" s="396"/>
      <c r="AX298" s="396"/>
      <c r="AY298" s="396"/>
      <c r="AZ298" s="396"/>
      <c r="BA298" s="396"/>
      <c r="BB298" s="396"/>
      <c r="BC298" s="396"/>
      <c r="BD298" s="396"/>
      <c r="BE298" s="396"/>
      <c r="BF298" s="396"/>
      <c r="BG298" s="396"/>
      <c r="BH298" s="396"/>
      <c r="BI298" s="396"/>
      <c r="BJ298" s="396"/>
      <c r="BK298" s="396"/>
      <c r="BL298" s="396"/>
      <c r="BM298" s="396"/>
      <c r="BN298" s="396"/>
      <c r="BO298" s="396"/>
      <c r="BP298" s="396"/>
      <c r="BQ298" s="396"/>
      <c r="BR298" s="396"/>
      <c r="BS298" s="396"/>
      <c r="BT298" s="396"/>
      <c r="BU298" s="396"/>
      <c r="BV298" s="396"/>
      <c r="BW298" s="396"/>
      <c r="BX298" s="396"/>
      <c r="BY298" s="396"/>
      <c r="BZ298" s="396"/>
      <c r="CA298" s="396"/>
      <c r="CB298" s="396"/>
      <c r="CC298" s="396"/>
      <c r="CD298" s="396"/>
      <c r="CE298" s="396"/>
      <c r="CF298" s="396"/>
      <c r="CG298" s="396"/>
      <c r="CH298" s="396"/>
      <c r="CI298" s="396"/>
      <c r="CJ298" s="396"/>
      <c r="CK298" s="396"/>
      <c r="CL298" s="396"/>
      <c r="CM298" s="396"/>
      <c r="CN298" s="396"/>
      <c r="CO298" s="396"/>
      <c r="CP298" s="396"/>
      <c r="CQ298" s="396"/>
      <c r="CR298" s="396"/>
      <c r="CS298" s="396"/>
      <c r="CT298" s="396"/>
      <c r="CU298" s="396"/>
      <c r="CV298" s="396"/>
      <c r="CW298" s="396"/>
      <c r="CX298" s="396"/>
      <c r="CY298" s="396"/>
      <c r="CZ298" s="396"/>
      <c r="DA298" s="396"/>
      <c r="DB298" s="396"/>
      <c r="DC298" s="396"/>
      <c r="DD298" s="396"/>
      <c r="DE298" s="396"/>
      <c r="DF298" s="396"/>
      <c r="DG298" s="396"/>
      <c r="DH298" s="396"/>
      <c r="DI298" s="396"/>
      <c r="DJ298" s="396"/>
      <c r="DK298" s="396"/>
      <c r="DL298" s="396"/>
      <c r="DM298" s="396"/>
      <c r="DN298" s="396"/>
      <c r="DO298" s="396"/>
      <c r="DP298" s="396"/>
      <c r="DQ298" s="396"/>
      <c r="DR298" s="396"/>
      <c r="DS298" s="396"/>
      <c r="DT298" s="396"/>
      <c r="DU298" s="396"/>
      <c r="DV298" s="396"/>
      <c r="DW298" s="396"/>
      <c r="DX298" s="396"/>
      <c r="DY298" s="396"/>
      <c r="DZ298" s="396"/>
      <c r="EA298" s="396"/>
      <c r="EB298" s="396"/>
      <c r="EC298" s="396"/>
      <c r="ED298" s="396"/>
      <c r="EE298" s="396"/>
      <c r="EF298" s="396"/>
      <c r="EG298" s="396"/>
      <c r="EH298" s="396"/>
      <c r="EI298" s="396"/>
      <c r="EJ298" s="396"/>
      <c r="EK298" s="396"/>
      <c r="EL298" s="396"/>
      <c r="EM298" s="396"/>
      <c r="EN298" s="396"/>
      <c r="EO298" s="396"/>
      <c r="EP298" s="396"/>
      <c r="EQ298" s="396"/>
      <c r="ER298" s="396"/>
      <c r="ES298" s="396"/>
      <c r="ET298" s="396"/>
      <c r="EU298" s="396"/>
      <c r="EV298" s="396"/>
      <c r="EW298" s="396"/>
      <c r="EX298" s="396"/>
      <c r="EY298" s="396"/>
      <c r="EZ298" s="396"/>
      <c r="FA298" s="396"/>
      <c r="FB298" s="396"/>
      <c r="FC298" s="396"/>
      <c r="FD298" s="396"/>
      <c r="FE298" s="396"/>
      <c r="FF298" s="396"/>
      <c r="FG298" s="396"/>
      <c r="FH298" s="396"/>
      <c r="FI298" s="396"/>
      <c r="FJ298" s="396"/>
      <c r="FK298" s="396"/>
      <c r="FL298" s="396"/>
      <c r="FM298" s="396"/>
      <c r="FN298" s="396"/>
      <c r="FO298" s="396"/>
      <c r="FP298" s="396"/>
      <c r="FQ298" s="396"/>
      <c r="FR298" s="396"/>
      <c r="FS298" s="396"/>
      <c r="FT298" s="396"/>
      <c r="FU298" s="396"/>
      <c r="FV298" s="396"/>
      <c r="FW298" s="396"/>
      <c r="FX298" s="396"/>
      <c r="FY298" s="396"/>
      <c r="FZ298" s="396"/>
      <c r="GA298" s="396"/>
      <c r="GB298" s="396"/>
      <c r="GC298" s="396"/>
      <c r="GD298" s="396"/>
      <c r="GE298" s="396"/>
      <c r="GF298" s="396"/>
      <c r="GG298" s="396"/>
      <c r="GH298" s="396"/>
      <c r="GI298" s="396"/>
      <c r="GJ298" s="396"/>
      <c r="GK298" s="396"/>
      <c r="GL298" s="396"/>
      <c r="GM298" s="396"/>
      <c r="GN298" s="396"/>
      <c r="GO298" s="396"/>
      <c r="GP298" s="396"/>
      <c r="GQ298" s="396"/>
      <c r="GR298" s="396"/>
      <c r="GS298" s="396"/>
      <c r="GT298" s="396"/>
      <c r="GU298" s="396"/>
      <c r="GV298" s="396"/>
      <c r="GW298" s="396"/>
      <c r="GX298" s="396"/>
      <c r="GY298" s="396"/>
      <c r="GZ298" s="396"/>
      <c r="HA298" s="396"/>
      <c r="HB298" s="396"/>
      <c r="HC298" s="396"/>
      <c r="HD298" s="396"/>
      <c r="HE298" s="396"/>
      <c r="HF298" s="396"/>
      <c r="HG298" s="396"/>
      <c r="HH298" s="396"/>
      <c r="HI298" s="396"/>
      <c r="HJ298" s="396"/>
      <c r="HK298" s="396"/>
      <c r="HL298" s="396"/>
      <c r="HM298" s="396"/>
      <c r="HN298" s="396"/>
      <c r="HO298" s="396"/>
      <c r="HP298" s="396"/>
      <c r="HQ298" s="396"/>
      <c r="HR298" s="396"/>
      <c r="HS298" s="396"/>
      <c r="HT298" s="396"/>
      <c r="HU298" s="396"/>
      <c r="HV298" s="396"/>
      <c r="HW298" s="396"/>
      <c r="HX298" s="396"/>
      <c r="HY298" s="396"/>
      <c r="HZ298" s="396"/>
      <c r="IA298" s="396"/>
      <c r="IB298" s="396"/>
      <c r="IC298" s="396"/>
      <c r="ID298" s="396"/>
      <c r="IE298" s="396"/>
      <c r="IF298" s="396"/>
      <c r="IG298" s="396"/>
      <c r="IH298" s="396"/>
      <c r="II298" s="396"/>
      <c r="IJ298" s="396"/>
      <c r="IK298" s="396"/>
      <c r="IL298" s="396"/>
      <c r="IM298" s="396"/>
      <c r="IN298" s="396"/>
      <c r="IO298" s="396"/>
      <c r="IP298" s="396"/>
      <c r="IQ298" s="396"/>
      <c r="IR298" s="396"/>
      <c r="IS298" s="396"/>
      <c r="IT298" s="396"/>
      <c r="IU298" s="396"/>
      <c r="IV298" s="396"/>
      <c r="IW298" s="396"/>
      <c r="IX298" s="396"/>
      <c r="IY298" s="396"/>
      <c r="IZ298" s="396"/>
      <c r="JA298" s="396"/>
      <c r="JB298" s="396"/>
      <c r="JC298" s="396"/>
      <c r="JD298" s="396"/>
      <c r="JE298" s="396"/>
      <c r="JF298" s="396"/>
      <c r="JG298" s="396"/>
      <c r="JH298" s="396"/>
      <c r="JI298" s="396"/>
      <c r="JJ298" s="396"/>
      <c r="JK298" s="396"/>
      <c r="JL298" s="396"/>
      <c r="JM298" s="396"/>
      <c r="JN298" s="396"/>
      <c r="JO298" s="396"/>
      <c r="JP298" s="396"/>
      <c r="JQ298" s="396"/>
      <c r="JR298" s="396"/>
      <c r="JS298" s="396"/>
      <c r="JT298" s="396"/>
      <c r="JU298" s="396"/>
      <c r="JV298" s="396"/>
      <c r="JW298" s="396"/>
      <c r="JX298" s="396"/>
      <c r="JY298" s="396"/>
      <c r="JZ298" s="396"/>
      <c r="KA298" s="396"/>
      <c r="KB298" s="396"/>
      <c r="KC298" s="396"/>
      <c r="KD298" s="396"/>
      <c r="KE298" s="396"/>
      <c r="KF298" s="396"/>
      <c r="KG298" s="396"/>
      <c r="KH298" s="396"/>
      <c r="KI298" s="396"/>
      <c r="KJ298" s="396"/>
      <c r="KK298" s="396"/>
      <c r="KL298" s="396"/>
      <c r="KM298" s="396"/>
      <c r="KN298" s="396"/>
      <c r="KO298" s="396"/>
      <c r="KP298" s="396"/>
      <c r="KQ298" s="396"/>
      <c r="KR298" s="396"/>
      <c r="KS298" s="396"/>
      <c r="KT298" s="396"/>
      <c r="KU298" s="396"/>
      <c r="KV298" s="396"/>
      <c r="KW298" s="396"/>
      <c r="KX298" s="396"/>
      <c r="KY298" s="396"/>
      <c r="KZ298" s="396"/>
      <c r="LA298" s="396"/>
      <c r="LB298" s="396"/>
      <c r="LC298" s="396"/>
      <c r="LD298" s="396"/>
      <c r="LE298" s="396"/>
      <c r="LF298" s="396"/>
      <c r="LG298" s="396"/>
      <c r="LH298" s="396"/>
      <c r="LI298" s="396"/>
      <c r="LJ298" s="396"/>
      <c r="LK298" s="396"/>
      <c r="LL298" s="396"/>
      <c r="LM298" s="396"/>
      <c r="LN298" s="396"/>
      <c r="LO298" s="396"/>
      <c r="LP298" s="396"/>
      <c r="LQ298" s="396"/>
      <c r="LR298" s="396"/>
      <c r="LS298" s="396"/>
      <c r="LT298" s="396"/>
      <c r="LU298" s="396"/>
      <c r="LV298" s="396"/>
      <c r="LW298" s="396"/>
      <c r="LX298" s="396"/>
      <c r="LY298" s="396"/>
      <c r="LZ298" s="396"/>
      <c r="MA298" s="396"/>
      <c r="MB298" s="396"/>
      <c r="MC298" s="396"/>
      <c r="MD298" s="396"/>
      <c r="ME298" s="396"/>
      <c r="MF298" s="396"/>
      <c r="MG298" s="396"/>
      <c r="MH298" s="396"/>
      <c r="MI298" s="396"/>
      <c r="MJ298" s="396"/>
      <c r="MK298" s="396"/>
      <c r="ML298" s="396"/>
      <c r="MM298" s="396"/>
      <c r="MN298" s="396"/>
      <c r="MO298" s="396"/>
      <c r="MP298" s="396"/>
      <c r="MQ298" s="396"/>
      <c r="MR298" s="396"/>
      <c r="MS298" s="396"/>
      <c r="MT298" s="396"/>
      <c r="MU298" s="396"/>
      <c r="MV298" s="396"/>
      <c r="MW298" s="396"/>
      <c r="MX298" s="396"/>
      <c r="MY298" s="396"/>
      <c r="MZ298" s="396"/>
      <c r="NA298" s="396"/>
      <c r="NB298" s="396"/>
      <c r="NC298" s="396"/>
      <c r="ND298" s="396"/>
      <c r="NE298" s="396"/>
      <c r="NF298" s="396"/>
      <c r="NG298" s="396"/>
      <c r="NH298" s="396"/>
      <c r="NI298" s="396"/>
      <c r="NJ298" s="396"/>
      <c r="NK298" s="396"/>
      <c r="NL298" s="396"/>
      <c r="NM298" s="396"/>
      <c r="NN298" s="396"/>
      <c r="NO298" s="396"/>
      <c r="NP298" s="396"/>
      <c r="NQ298" s="396"/>
      <c r="NR298" s="396"/>
      <c r="NS298" s="396"/>
      <c r="NT298" s="396"/>
      <c r="NU298" s="396"/>
      <c r="NV298" s="396"/>
      <c r="NW298" s="396"/>
      <c r="NX298" s="396"/>
      <c r="NY298" s="396"/>
      <c r="NZ298" s="396"/>
      <c r="OA298" s="396"/>
      <c r="OB298" s="396"/>
      <c r="OC298" s="396"/>
      <c r="OD298" s="396"/>
      <c r="OE298" s="396"/>
      <c r="OF298" s="396"/>
      <c r="OG298" s="396"/>
      <c r="OH298" s="396"/>
      <c r="OI298" s="396"/>
      <c r="OJ298" s="396"/>
      <c r="OK298" s="396"/>
      <c r="OL298" s="396"/>
      <c r="OM298" s="396"/>
      <c r="ON298" s="396"/>
      <c r="OO298" s="396"/>
      <c r="OP298" s="396"/>
      <c r="OQ298" s="396"/>
      <c r="OR298" s="396"/>
      <c r="OS298" s="396"/>
      <c r="OT298" s="396"/>
      <c r="OU298" s="396"/>
      <c r="OV298" s="396"/>
      <c r="OW298" s="396"/>
      <c r="OX298" s="396"/>
      <c r="OY298" s="396"/>
      <c r="OZ298" s="396"/>
      <c r="PA298" s="396"/>
      <c r="PB298" s="396"/>
      <c r="PC298" s="396"/>
      <c r="PD298" s="396"/>
      <c r="PE298" s="396"/>
      <c r="PF298" s="396"/>
      <c r="PG298" s="396"/>
      <c r="PH298" s="396"/>
      <c r="PI298" s="396"/>
      <c r="PJ298" s="396"/>
      <c r="PK298" s="396"/>
      <c r="PL298" s="396"/>
      <c r="PM298" s="396"/>
      <c r="PN298" s="396"/>
      <c r="PO298" s="396"/>
      <c r="PP298" s="396"/>
      <c r="PQ298" s="396"/>
      <c r="PR298" s="396"/>
      <c r="PS298" s="396"/>
      <c r="PT298" s="396"/>
      <c r="PU298" s="396"/>
      <c r="PV298" s="396"/>
      <c r="PW298" s="396"/>
      <c r="PX298" s="396"/>
      <c r="PY298" s="396"/>
      <c r="PZ298" s="396"/>
      <c r="QA298" s="396"/>
      <c r="QB298" s="396"/>
      <c r="QC298" s="396"/>
      <c r="QD298" s="396"/>
      <c r="QE298" s="396"/>
      <c r="QF298" s="396"/>
      <c r="QG298" s="396"/>
      <c r="QH298" s="396"/>
      <c r="QI298" s="396"/>
      <c r="QJ298" s="396"/>
      <c r="QK298" s="396"/>
      <c r="QL298" s="396"/>
      <c r="QM298" s="396"/>
      <c r="QN298" s="396"/>
      <c r="QO298" s="396"/>
      <c r="QP298" s="396"/>
      <c r="QQ298" s="396"/>
      <c r="QR298" s="396"/>
      <c r="QS298" s="396"/>
      <c r="QT298" s="396"/>
    </row>
    <row r="299" spans="1:462" s="397" customFormat="1">
      <c r="A299" s="377"/>
      <c r="B299" s="151" t="s">
        <v>1465</v>
      </c>
      <c r="C299" s="399"/>
      <c r="D299" s="129" t="s">
        <v>1466</v>
      </c>
      <c r="E299" s="146"/>
      <c r="F299" s="158"/>
      <c r="G299" s="396"/>
      <c r="H299" s="396"/>
      <c r="I299" s="396"/>
      <c r="J299" s="396"/>
      <c r="K299" s="396"/>
      <c r="L299" s="396"/>
      <c r="M299" s="396"/>
      <c r="N299" s="396"/>
      <c r="O299" s="396"/>
      <c r="P299" s="396"/>
      <c r="Q299" s="396"/>
      <c r="R299" s="396"/>
      <c r="S299" s="396"/>
      <c r="T299" s="396"/>
      <c r="U299" s="396"/>
      <c r="V299" s="396"/>
      <c r="W299" s="396"/>
      <c r="X299" s="396"/>
      <c r="Y299" s="396"/>
      <c r="Z299" s="396"/>
      <c r="AA299" s="396"/>
      <c r="AB299" s="396"/>
      <c r="AC299" s="396"/>
      <c r="AD299" s="396"/>
      <c r="AE299" s="396"/>
      <c r="AF299" s="396"/>
      <c r="AG299" s="396"/>
      <c r="AH299" s="396"/>
      <c r="AI299" s="396"/>
      <c r="AJ299" s="396"/>
      <c r="AK299" s="396"/>
      <c r="AL299" s="396"/>
      <c r="AM299" s="396"/>
      <c r="AN299" s="396"/>
      <c r="AO299" s="396"/>
      <c r="AP299" s="396"/>
      <c r="AQ299" s="396"/>
      <c r="AR299" s="396"/>
      <c r="AS299" s="396"/>
      <c r="AT299" s="396"/>
      <c r="AU299" s="396"/>
      <c r="AV299" s="396"/>
      <c r="AW299" s="396"/>
      <c r="AX299" s="396"/>
      <c r="AY299" s="396"/>
      <c r="AZ299" s="396"/>
      <c r="BA299" s="396"/>
      <c r="BB299" s="396"/>
      <c r="BC299" s="396"/>
      <c r="BD299" s="396"/>
      <c r="BE299" s="396"/>
      <c r="BF299" s="396"/>
      <c r="BG299" s="396"/>
      <c r="BH299" s="396"/>
      <c r="BI299" s="396"/>
      <c r="BJ299" s="396"/>
      <c r="BK299" s="396"/>
      <c r="BL299" s="396"/>
      <c r="BM299" s="396"/>
      <c r="BN299" s="396"/>
      <c r="BO299" s="396"/>
      <c r="BP299" s="396"/>
      <c r="BQ299" s="396"/>
      <c r="BR299" s="396"/>
      <c r="BS299" s="396"/>
      <c r="BT299" s="396"/>
      <c r="BU299" s="396"/>
      <c r="BV299" s="396"/>
      <c r="BW299" s="396"/>
      <c r="BX299" s="396"/>
      <c r="BY299" s="396"/>
      <c r="BZ299" s="396"/>
      <c r="CA299" s="396"/>
      <c r="CB299" s="396"/>
      <c r="CC299" s="396"/>
      <c r="CD299" s="396"/>
      <c r="CE299" s="396"/>
      <c r="CF299" s="396"/>
      <c r="CG299" s="396"/>
      <c r="CH299" s="396"/>
      <c r="CI299" s="396"/>
      <c r="CJ299" s="396"/>
      <c r="CK299" s="396"/>
      <c r="CL299" s="396"/>
      <c r="CM299" s="396"/>
      <c r="CN299" s="396"/>
      <c r="CO299" s="396"/>
      <c r="CP299" s="396"/>
      <c r="CQ299" s="396"/>
      <c r="CR299" s="396"/>
      <c r="CS299" s="396"/>
      <c r="CT299" s="396"/>
      <c r="CU299" s="396"/>
      <c r="CV299" s="396"/>
      <c r="CW299" s="396"/>
      <c r="CX299" s="396"/>
      <c r="CY299" s="396"/>
      <c r="CZ299" s="396"/>
      <c r="DA299" s="396"/>
      <c r="DB299" s="396"/>
      <c r="DC299" s="396"/>
      <c r="DD299" s="396"/>
      <c r="DE299" s="396"/>
      <c r="DF299" s="396"/>
      <c r="DG299" s="396"/>
      <c r="DH299" s="396"/>
      <c r="DI299" s="396"/>
      <c r="DJ299" s="396"/>
      <c r="DK299" s="396"/>
      <c r="DL299" s="396"/>
      <c r="DM299" s="396"/>
      <c r="DN299" s="396"/>
      <c r="DO299" s="396"/>
      <c r="DP299" s="396"/>
      <c r="DQ299" s="396"/>
      <c r="DR299" s="396"/>
      <c r="DS299" s="396"/>
      <c r="DT299" s="396"/>
      <c r="DU299" s="396"/>
      <c r="DV299" s="396"/>
      <c r="DW299" s="396"/>
      <c r="DX299" s="396"/>
      <c r="DY299" s="396"/>
      <c r="DZ299" s="396"/>
      <c r="EA299" s="396"/>
      <c r="EB299" s="396"/>
      <c r="EC299" s="396"/>
      <c r="ED299" s="396"/>
      <c r="EE299" s="396"/>
      <c r="EF299" s="396"/>
      <c r="EG299" s="396"/>
      <c r="EH299" s="396"/>
      <c r="EI299" s="396"/>
      <c r="EJ299" s="396"/>
      <c r="EK299" s="396"/>
      <c r="EL299" s="396"/>
      <c r="EM299" s="396"/>
      <c r="EN299" s="396"/>
      <c r="EO299" s="396"/>
      <c r="EP299" s="396"/>
      <c r="EQ299" s="396"/>
      <c r="ER299" s="396"/>
      <c r="ES299" s="396"/>
      <c r="ET299" s="396"/>
      <c r="EU299" s="396"/>
      <c r="EV299" s="396"/>
      <c r="EW299" s="396"/>
      <c r="EX299" s="396"/>
      <c r="EY299" s="396"/>
      <c r="EZ299" s="396"/>
      <c r="FA299" s="396"/>
      <c r="FB299" s="396"/>
      <c r="FC299" s="396"/>
      <c r="FD299" s="396"/>
      <c r="FE299" s="396"/>
      <c r="FF299" s="396"/>
      <c r="FG299" s="396"/>
      <c r="FH299" s="396"/>
      <c r="FI299" s="396"/>
      <c r="FJ299" s="396"/>
      <c r="FK299" s="396"/>
      <c r="FL299" s="396"/>
      <c r="FM299" s="396"/>
      <c r="FN299" s="396"/>
      <c r="FO299" s="396"/>
      <c r="FP299" s="396"/>
      <c r="FQ299" s="396"/>
      <c r="FR299" s="396"/>
      <c r="FS299" s="396"/>
      <c r="FT299" s="396"/>
      <c r="FU299" s="396"/>
      <c r="FV299" s="396"/>
      <c r="FW299" s="396"/>
      <c r="FX299" s="396"/>
      <c r="FY299" s="396"/>
      <c r="FZ299" s="396"/>
      <c r="GA299" s="396"/>
      <c r="GB299" s="396"/>
      <c r="GC299" s="396"/>
      <c r="GD299" s="396"/>
      <c r="GE299" s="396"/>
      <c r="GF299" s="396"/>
      <c r="GG299" s="396"/>
      <c r="GH299" s="396"/>
      <c r="GI299" s="396"/>
      <c r="GJ299" s="396"/>
      <c r="GK299" s="396"/>
      <c r="GL299" s="396"/>
      <c r="GM299" s="396"/>
      <c r="GN299" s="396"/>
      <c r="GO299" s="396"/>
      <c r="GP299" s="396"/>
      <c r="GQ299" s="396"/>
      <c r="GR299" s="396"/>
      <c r="GS299" s="396"/>
      <c r="GT299" s="396"/>
      <c r="GU299" s="396"/>
      <c r="GV299" s="396"/>
      <c r="GW299" s="396"/>
      <c r="GX299" s="396"/>
      <c r="GY299" s="396"/>
      <c r="GZ299" s="396"/>
      <c r="HA299" s="396"/>
      <c r="HB299" s="396"/>
      <c r="HC299" s="396"/>
      <c r="HD299" s="396"/>
      <c r="HE299" s="396"/>
      <c r="HF299" s="396"/>
      <c r="HG299" s="396"/>
      <c r="HH299" s="396"/>
      <c r="HI299" s="396"/>
      <c r="HJ299" s="396"/>
      <c r="HK299" s="396"/>
      <c r="HL299" s="396"/>
      <c r="HM299" s="396"/>
      <c r="HN299" s="396"/>
      <c r="HO299" s="396"/>
      <c r="HP299" s="396"/>
      <c r="HQ299" s="396"/>
      <c r="HR299" s="396"/>
      <c r="HS299" s="396"/>
      <c r="HT299" s="396"/>
      <c r="HU299" s="396"/>
      <c r="HV299" s="396"/>
      <c r="HW299" s="396"/>
      <c r="HX299" s="396"/>
      <c r="HY299" s="396"/>
      <c r="HZ299" s="396"/>
      <c r="IA299" s="396"/>
      <c r="IB299" s="396"/>
      <c r="IC299" s="396"/>
      <c r="ID299" s="396"/>
      <c r="IE299" s="396"/>
      <c r="IF299" s="396"/>
      <c r="IG299" s="396"/>
      <c r="IH299" s="396"/>
      <c r="II299" s="396"/>
      <c r="IJ299" s="396"/>
      <c r="IK299" s="396"/>
      <c r="IL299" s="396"/>
      <c r="IM299" s="396"/>
      <c r="IN299" s="396"/>
      <c r="IO299" s="396"/>
      <c r="IP299" s="396"/>
      <c r="IQ299" s="396"/>
      <c r="IR299" s="396"/>
      <c r="IS299" s="396"/>
      <c r="IT299" s="396"/>
      <c r="IU299" s="396"/>
      <c r="IV299" s="396"/>
      <c r="IW299" s="396"/>
      <c r="IX299" s="396"/>
      <c r="IY299" s="396"/>
      <c r="IZ299" s="396"/>
      <c r="JA299" s="396"/>
      <c r="JB299" s="396"/>
      <c r="JC299" s="396"/>
      <c r="JD299" s="396"/>
      <c r="JE299" s="396"/>
      <c r="JF299" s="396"/>
      <c r="JG299" s="396"/>
      <c r="JH299" s="396"/>
      <c r="JI299" s="396"/>
      <c r="JJ299" s="396"/>
      <c r="JK299" s="396"/>
      <c r="JL299" s="396"/>
      <c r="JM299" s="396"/>
      <c r="JN299" s="396"/>
      <c r="JO299" s="396"/>
      <c r="JP299" s="396"/>
      <c r="JQ299" s="396"/>
      <c r="JR299" s="396"/>
      <c r="JS299" s="396"/>
      <c r="JT299" s="396"/>
      <c r="JU299" s="396"/>
      <c r="JV299" s="396"/>
      <c r="JW299" s="396"/>
      <c r="JX299" s="396"/>
      <c r="JY299" s="396"/>
      <c r="JZ299" s="396"/>
      <c r="KA299" s="396"/>
      <c r="KB299" s="396"/>
      <c r="KC299" s="396"/>
      <c r="KD299" s="396"/>
      <c r="KE299" s="396"/>
      <c r="KF299" s="396"/>
      <c r="KG299" s="396"/>
      <c r="KH299" s="396"/>
      <c r="KI299" s="396"/>
      <c r="KJ299" s="396"/>
      <c r="KK299" s="396"/>
      <c r="KL299" s="396"/>
      <c r="KM299" s="396"/>
      <c r="KN299" s="396"/>
      <c r="KO299" s="396"/>
      <c r="KP299" s="396"/>
      <c r="KQ299" s="396"/>
      <c r="KR299" s="396"/>
      <c r="KS299" s="396"/>
      <c r="KT299" s="396"/>
      <c r="KU299" s="396"/>
      <c r="KV299" s="396"/>
      <c r="KW299" s="396"/>
      <c r="KX299" s="396"/>
      <c r="KY299" s="396"/>
      <c r="KZ299" s="396"/>
      <c r="LA299" s="396"/>
      <c r="LB299" s="396"/>
      <c r="LC299" s="396"/>
      <c r="LD299" s="396"/>
      <c r="LE299" s="396"/>
      <c r="LF299" s="396"/>
      <c r="LG299" s="396"/>
      <c r="LH299" s="396"/>
      <c r="LI299" s="396"/>
      <c r="LJ299" s="396"/>
      <c r="LK299" s="396"/>
      <c r="LL299" s="396"/>
      <c r="LM299" s="396"/>
      <c r="LN299" s="396"/>
      <c r="LO299" s="396"/>
      <c r="LP299" s="396"/>
      <c r="LQ299" s="396"/>
      <c r="LR299" s="396"/>
      <c r="LS299" s="396"/>
      <c r="LT299" s="396"/>
      <c r="LU299" s="396"/>
      <c r="LV299" s="396"/>
      <c r="LW299" s="396"/>
      <c r="LX299" s="396"/>
      <c r="LY299" s="396"/>
      <c r="LZ299" s="396"/>
      <c r="MA299" s="396"/>
      <c r="MB299" s="396"/>
      <c r="MC299" s="396"/>
      <c r="MD299" s="396"/>
      <c r="ME299" s="396"/>
      <c r="MF299" s="396"/>
      <c r="MG299" s="396"/>
      <c r="MH299" s="396"/>
      <c r="MI299" s="396"/>
      <c r="MJ299" s="396"/>
      <c r="MK299" s="396"/>
      <c r="ML299" s="396"/>
      <c r="MM299" s="396"/>
      <c r="MN299" s="396"/>
      <c r="MO299" s="396"/>
      <c r="MP299" s="396"/>
      <c r="MQ299" s="396"/>
      <c r="MR299" s="396"/>
      <c r="MS299" s="396"/>
      <c r="MT299" s="396"/>
      <c r="MU299" s="396"/>
      <c r="MV299" s="396"/>
      <c r="MW299" s="396"/>
      <c r="MX299" s="396"/>
      <c r="MY299" s="396"/>
      <c r="MZ299" s="396"/>
      <c r="NA299" s="396"/>
      <c r="NB299" s="396"/>
      <c r="NC299" s="396"/>
      <c r="ND299" s="396"/>
      <c r="NE299" s="396"/>
      <c r="NF299" s="396"/>
      <c r="NG299" s="396"/>
      <c r="NH299" s="396"/>
      <c r="NI299" s="396"/>
      <c r="NJ299" s="396"/>
      <c r="NK299" s="396"/>
      <c r="NL299" s="396"/>
      <c r="NM299" s="396"/>
      <c r="NN299" s="396"/>
      <c r="NO299" s="396"/>
      <c r="NP299" s="396"/>
      <c r="NQ299" s="396"/>
      <c r="NR299" s="396"/>
      <c r="NS299" s="396"/>
      <c r="NT299" s="396"/>
      <c r="NU299" s="396"/>
      <c r="NV299" s="396"/>
      <c r="NW299" s="396"/>
      <c r="NX299" s="396"/>
      <c r="NY299" s="396"/>
      <c r="NZ299" s="396"/>
      <c r="OA299" s="396"/>
      <c r="OB299" s="396"/>
      <c r="OC299" s="396"/>
      <c r="OD299" s="396"/>
      <c r="OE299" s="396"/>
      <c r="OF299" s="396"/>
      <c r="OG299" s="396"/>
      <c r="OH299" s="396"/>
      <c r="OI299" s="396"/>
      <c r="OJ299" s="396"/>
      <c r="OK299" s="396"/>
      <c r="OL299" s="396"/>
      <c r="OM299" s="396"/>
      <c r="ON299" s="396"/>
      <c r="OO299" s="396"/>
      <c r="OP299" s="396"/>
      <c r="OQ299" s="396"/>
      <c r="OR299" s="396"/>
      <c r="OS299" s="396"/>
      <c r="OT299" s="396"/>
      <c r="OU299" s="396"/>
      <c r="OV299" s="396"/>
      <c r="OW299" s="396"/>
      <c r="OX299" s="396"/>
      <c r="OY299" s="396"/>
      <c r="OZ299" s="396"/>
      <c r="PA299" s="396"/>
      <c r="PB299" s="396"/>
      <c r="PC299" s="396"/>
      <c r="PD299" s="396"/>
      <c r="PE299" s="396"/>
      <c r="PF299" s="396"/>
      <c r="PG299" s="396"/>
      <c r="PH299" s="396"/>
      <c r="PI299" s="396"/>
      <c r="PJ299" s="396"/>
      <c r="PK299" s="396"/>
      <c r="PL299" s="396"/>
      <c r="PM299" s="396"/>
      <c r="PN299" s="396"/>
      <c r="PO299" s="396"/>
      <c r="PP299" s="396"/>
      <c r="PQ299" s="396"/>
      <c r="PR299" s="396"/>
      <c r="PS299" s="396"/>
      <c r="PT299" s="396"/>
      <c r="PU299" s="396"/>
      <c r="PV299" s="396"/>
      <c r="PW299" s="396"/>
      <c r="PX299" s="396"/>
      <c r="PY299" s="396"/>
      <c r="PZ299" s="396"/>
      <c r="QA299" s="396"/>
      <c r="QB299" s="396"/>
      <c r="QC299" s="396"/>
      <c r="QD299" s="396"/>
      <c r="QE299" s="396"/>
      <c r="QF299" s="396"/>
      <c r="QG299" s="396"/>
      <c r="QH299" s="396"/>
      <c r="QI299" s="396"/>
      <c r="QJ299" s="396"/>
      <c r="QK299" s="396"/>
      <c r="QL299" s="396"/>
      <c r="QM299" s="396"/>
      <c r="QN299" s="396"/>
      <c r="QO299" s="396"/>
      <c r="QP299" s="396"/>
      <c r="QQ299" s="396"/>
      <c r="QR299" s="396"/>
      <c r="QS299" s="396"/>
      <c r="QT299" s="396"/>
    </row>
    <row r="300" spans="1:462" s="397" customFormat="1">
      <c r="A300" s="377"/>
      <c r="B300" s="151" t="s">
        <v>1467</v>
      </c>
      <c r="C300" s="399"/>
      <c r="D300" s="129" t="s">
        <v>1468</v>
      </c>
      <c r="E300" s="146"/>
      <c r="F300" s="158"/>
      <c r="G300" s="396"/>
      <c r="H300" s="396"/>
      <c r="I300" s="396"/>
      <c r="J300" s="396"/>
      <c r="K300" s="396"/>
      <c r="L300" s="396"/>
      <c r="M300" s="396"/>
      <c r="N300" s="396"/>
      <c r="O300" s="396"/>
      <c r="P300" s="396"/>
      <c r="Q300" s="396"/>
      <c r="R300" s="396"/>
      <c r="S300" s="396"/>
      <c r="T300" s="396"/>
      <c r="U300" s="396"/>
      <c r="V300" s="396"/>
      <c r="W300" s="396"/>
      <c r="X300" s="396"/>
      <c r="Y300" s="396"/>
      <c r="Z300" s="396"/>
      <c r="AA300" s="396"/>
      <c r="AB300" s="396"/>
      <c r="AC300" s="396"/>
      <c r="AD300" s="396"/>
      <c r="AE300" s="396"/>
      <c r="AF300" s="396"/>
      <c r="AG300" s="396"/>
      <c r="AH300" s="396"/>
      <c r="AI300" s="396"/>
      <c r="AJ300" s="396"/>
      <c r="AK300" s="396"/>
      <c r="AL300" s="396"/>
      <c r="AM300" s="396"/>
      <c r="AN300" s="396"/>
      <c r="AO300" s="396"/>
      <c r="AP300" s="396"/>
      <c r="AQ300" s="396"/>
      <c r="AR300" s="396"/>
      <c r="AS300" s="396"/>
      <c r="AT300" s="396"/>
      <c r="AU300" s="396"/>
      <c r="AV300" s="396"/>
      <c r="AW300" s="396"/>
      <c r="AX300" s="396"/>
      <c r="AY300" s="396"/>
      <c r="AZ300" s="396"/>
      <c r="BA300" s="396"/>
      <c r="BB300" s="396"/>
      <c r="BC300" s="396"/>
      <c r="BD300" s="396"/>
      <c r="BE300" s="396"/>
      <c r="BF300" s="396"/>
      <c r="BG300" s="396"/>
      <c r="BH300" s="396"/>
      <c r="BI300" s="396"/>
      <c r="BJ300" s="396"/>
      <c r="BK300" s="396"/>
      <c r="BL300" s="396"/>
      <c r="BM300" s="396"/>
      <c r="BN300" s="396"/>
      <c r="BO300" s="396"/>
      <c r="BP300" s="396"/>
      <c r="BQ300" s="396"/>
      <c r="BR300" s="396"/>
      <c r="BS300" s="396"/>
      <c r="BT300" s="396"/>
      <c r="BU300" s="396"/>
      <c r="BV300" s="396"/>
      <c r="BW300" s="396"/>
      <c r="BX300" s="396"/>
      <c r="BY300" s="396"/>
      <c r="BZ300" s="396"/>
      <c r="CA300" s="396"/>
      <c r="CB300" s="396"/>
      <c r="CC300" s="396"/>
      <c r="CD300" s="396"/>
      <c r="CE300" s="396"/>
      <c r="CF300" s="396"/>
      <c r="CG300" s="396"/>
      <c r="CH300" s="396"/>
      <c r="CI300" s="396"/>
      <c r="CJ300" s="396"/>
      <c r="CK300" s="396"/>
      <c r="CL300" s="396"/>
      <c r="CM300" s="396"/>
      <c r="CN300" s="396"/>
      <c r="CO300" s="396"/>
      <c r="CP300" s="396"/>
      <c r="CQ300" s="396"/>
      <c r="CR300" s="396"/>
      <c r="CS300" s="396"/>
      <c r="CT300" s="396"/>
      <c r="CU300" s="396"/>
      <c r="CV300" s="396"/>
      <c r="CW300" s="396"/>
      <c r="CX300" s="396"/>
      <c r="CY300" s="396"/>
      <c r="CZ300" s="396"/>
      <c r="DA300" s="396"/>
      <c r="DB300" s="396"/>
      <c r="DC300" s="396"/>
      <c r="DD300" s="396"/>
      <c r="DE300" s="396"/>
      <c r="DF300" s="396"/>
      <c r="DG300" s="396"/>
      <c r="DH300" s="396"/>
      <c r="DI300" s="396"/>
      <c r="DJ300" s="396"/>
      <c r="DK300" s="396"/>
      <c r="DL300" s="396"/>
      <c r="DM300" s="396"/>
      <c r="DN300" s="396"/>
      <c r="DO300" s="396"/>
      <c r="DP300" s="396"/>
      <c r="DQ300" s="396"/>
      <c r="DR300" s="396"/>
      <c r="DS300" s="396"/>
      <c r="DT300" s="396"/>
      <c r="DU300" s="396"/>
      <c r="DV300" s="396"/>
      <c r="DW300" s="396"/>
      <c r="DX300" s="396"/>
      <c r="DY300" s="396"/>
      <c r="DZ300" s="396"/>
      <c r="EA300" s="396"/>
      <c r="EB300" s="396"/>
      <c r="EC300" s="396"/>
      <c r="ED300" s="396"/>
      <c r="EE300" s="396"/>
      <c r="EF300" s="396"/>
      <c r="EG300" s="396"/>
      <c r="EH300" s="396"/>
      <c r="EI300" s="396"/>
      <c r="EJ300" s="396"/>
      <c r="EK300" s="396"/>
      <c r="EL300" s="396"/>
      <c r="EM300" s="396"/>
      <c r="EN300" s="396"/>
      <c r="EO300" s="396"/>
      <c r="EP300" s="396"/>
      <c r="EQ300" s="396"/>
      <c r="ER300" s="396"/>
      <c r="ES300" s="396"/>
      <c r="ET300" s="396"/>
      <c r="EU300" s="396"/>
      <c r="EV300" s="396"/>
      <c r="EW300" s="396"/>
      <c r="EX300" s="396"/>
      <c r="EY300" s="396"/>
      <c r="EZ300" s="396"/>
      <c r="FA300" s="396"/>
      <c r="FB300" s="396"/>
      <c r="FC300" s="396"/>
      <c r="FD300" s="396"/>
      <c r="FE300" s="396"/>
      <c r="FF300" s="396"/>
      <c r="FG300" s="396"/>
      <c r="FH300" s="396"/>
      <c r="FI300" s="396"/>
      <c r="FJ300" s="396"/>
      <c r="FK300" s="396"/>
      <c r="FL300" s="396"/>
      <c r="FM300" s="396"/>
      <c r="FN300" s="396"/>
      <c r="FO300" s="396"/>
      <c r="FP300" s="396"/>
      <c r="FQ300" s="396"/>
      <c r="FR300" s="396"/>
      <c r="FS300" s="396"/>
      <c r="FT300" s="396"/>
      <c r="FU300" s="396"/>
      <c r="FV300" s="396"/>
      <c r="FW300" s="396"/>
      <c r="FX300" s="396"/>
      <c r="FY300" s="396"/>
      <c r="FZ300" s="396"/>
      <c r="GA300" s="396"/>
      <c r="GB300" s="396"/>
      <c r="GC300" s="396"/>
      <c r="GD300" s="396"/>
      <c r="GE300" s="396"/>
      <c r="GF300" s="396"/>
      <c r="GG300" s="396"/>
      <c r="GH300" s="396"/>
      <c r="GI300" s="396"/>
      <c r="GJ300" s="396"/>
      <c r="GK300" s="396"/>
      <c r="GL300" s="396"/>
      <c r="GM300" s="396"/>
      <c r="GN300" s="396"/>
      <c r="GO300" s="396"/>
      <c r="GP300" s="396"/>
      <c r="GQ300" s="396"/>
      <c r="GR300" s="396"/>
      <c r="GS300" s="396"/>
      <c r="GT300" s="396"/>
      <c r="GU300" s="396"/>
      <c r="GV300" s="396"/>
      <c r="GW300" s="396"/>
      <c r="GX300" s="396"/>
      <c r="GY300" s="396"/>
      <c r="GZ300" s="396"/>
      <c r="HA300" s="396"/>
      <c r="HB300" s="396"/>
      <c r="HC300" s="396"/>
      <c r="HD300" s="396"/>
      <c r="HE300" s="396"/>
      <c r="HF300" s="396"/>
      <c r="HG300" s="396"/>
      <c r="HH300" s="396"/>
      <c r="HI300" s="396"/>
      <c r="HJ300" s="396"/>
      <c r="HK300" s="396"/>
      <c r="HL300" s="396"/>
      <c r="HM300" s="396"/>
      <c r="HN300" s="396"/>
      <c r="HO300" s="396"/>
      <c r="HP300" s="396"/>
      <c r="HQ300" s="396"/>
      <c r="HR300" s="396"/>
      <c r="HS300" s="396"/>
      <c r="HT300" s="396"/>
      <c r="HU300" s="396"/>
      <c r="HV300" s="396"/>
      <c r="HW300" s="396"/>
      <c r="HX300" s="396"/>
      <c r="HY300" s="396"/>
      <c r="HZ300" s="396"/>
      <c r="IA300" s="396"/>
      <c r="IB300" s="396"/>
      <c r="IC300" s="396"/>
      <c r="ID300" s="396"/>
      <c r="IE300" s="396"/>
      <c r="IF300" s="396"/>
      <c r="IG300" s="396"/>
      <c r="IH300" s="396"/>
      <c r="II300" s="396"/>
      <c r="IJ300" s="396"/>
      <c r="IK300" s="396"/>
      <c r="IL300" s="396"/>
      <c r="IM300" s="396"/>
      <c r="IN300" s="396"/>
      <c r="IO300" s="396"/>
      <c r="IP300" s="396"/>
      <c r="IQ300" s="396"/>
      <c r="IR300" s="396"/>
      <c r="IS300" s="396"/>
      <c r="IT300" s="396"/>
      <c r="IU300" s="396"/>
      <c r="IV300" s="396"/>
      <c r="IW300" s="396"/>
      <c r="IX300" s="396"/>
      <c r="IY300" s="396"/>
      <c r="IZ300" s="396"/>
      <c r="JA300" s="396"/>
      <c r="JB300" s="396"/>
      <c r="JC300" s="396"/>
      <c r="JD300" s="396"/>
      <c r="JE300" s="396"/>
      <c r="JF300" s="396"/>
      <c r="JG300" s="396"/>
      <c r="JH300" s="396"/>
      <c r="JI300" s="396"/>
      <c r="JJ300" s="396"/>
      <c r="JK300" s="396"/>
      <c r="JL300" s="396"/>
      <c r="JM300" s="396"/>
      <c r="JN300" s="396"/>
      <c r="JO300" s="396"/>
      <c r="JP300" s="396"/>
      <c r="JQ300" s="396"/>
      <c r="JR300" s="396"/>
      <c r="JS300" s="396"/>
      <c r="JT300" s="396"/>
      <c r="JU300" s="396"/>
      <c r="JV300" s="396"/>
      <c r="JW300" s="396"/>
      <c r="JX300" s="396"/>
      <c r="JY300" s="396"/>
      <c r="JZ300" s="396"/>
      <c r="KA300" s="396"/>
      <c r="KB300" s="396"/>
      <c r="KC300" s="396"/>
      <c r="KD300" s="396"/>
      <c r="KE300" s="396"/>
      <c r="KF300" s="396"/>
      <c r="KG300" s="396"/>
      <c r="KH300" s="396"/>
      <c r="KI300" s="396"/>
      <c r="KJ300" s="396"/>
      <c r="KK300" s="396"/>
      <c r="KL300" s="396"/>
      <c r="KM300" s="396"/>
      <c r="KN300" s="396"/>
      <c r="KO300" s="396"/>
      <c r="KP300" s="396"/>
      <c r="KQ300" s="396"/>
      <c r="KR300" s="396"/>
      <c r="KS300" s="396"/>
      <c r="KT300" s="396"/>
      <c r="KU300" s="396"/>
      <c r="KV300" s="396"/>
      <c r="KW300" s="396"/>
      <c r="KX300" s="396"/>
      <c r="KY300" s="396"/>
      <c r="KZ300" s="396"/>
      <c r="LA300" s="396"/>
      <c r="LB300" s="396"/>
      <c r="LC300" s="396"/>
      <c r="LD300" s="396"/>
      <c r="LE300" s="396"/>
      <c r="LF300" s="396"/>
      <c r="LG300" s="396"/>
      <c r="LH300" s="396"/>
      <c r="LI300" s="396"/>
      <c r="LJ300" s="396"/>
      <c r="LK300" s="396"/>
      <c r="LL300" s="396"/>
      <c r="LM300" s="396"/>
      <c r="LN300" s="396"/>
      <c r="LO300" s="396"/>
      <c r="LP300" s="396"/>
      <c r="LQ300" s="396"/>
      <c r="LR300" s="396"/>
      <c r="LS300" s="396"/>
      <c r="LT300" s="396"/>
      <c r="LU300" s="396"/>
      <c r="LV300" s="396"/>
      <c r="LW300" s="396"/>
      <c r="LX300" s="396"/>
      <c r="LY300" s="396"/>
      <c r="LZ300" s="396"/>
      <c r="MA300" s="396"/>
      <c r="MB300" s="396"/>
      <c r="MC300" s="396"/>
      <c r="MD300" s="396"/>
      <c r="ME300" s="396"/>
      <c r="MF300" s="396"/>
      <c r="MG300" s="396"/>
      <c r="MH300" s="396"/>
      <c r="MI300" s="396"/>
      <c r="MJ300" s="396"/>
      <c r="MK300" s="396"/>
      <c r="ML300" s="396"/>
      <c r="MM300" s="396"/>
      <c r="MN300" s="396"/>
      <c r="MO300" s="396"/>
      <c r="MP300" s="396"/>
      <c r="MQ300" s="396"/>
      <c r="MR300" s="396"/>
      <c r="MS300" s="396"/>
      <c r="MT300" s="396"/>
      <c r="MU300" s="396"/>
      <c r="MV300" s="396"/>
      <c r="MW300" s="396"/>
      <c r="MX300" s="396"/>
      <c r="MY300" s="396"/>
      <c r="MZ300" s="396"/>
      <c r="NA300" s="396"/>
      <c r="NB300" s="396"/>
      <c r="NC300" s="396"/>
      <c r="ND300" s="396"/>
      <c r="NE300" s="396"/>
      <c r="NF300" s="396"/>
      <c r="NG300" s="396"/>
      <c r="NH300" s="396"/>
      <c r="NI300" s="396"/>
      <c r="NJ300" s="396"/>
      <c r="NK300" s="396"/>
      <c r="NL300" s="396"/>
      <c r="NM300" s="396"/>
      <c r="NN300" s="396"/>
      <c r="NO300" s="396"/>
      <c r="NP300" s="396"/>
      <c r="NQ300" s="396"/>
      <c r="NR300" s="396"/>
      <c r="NS300" s="396"/>
      <c r="NT300" s="396"/>
      <c r="NU300" s="396"/>
      <c r="NV300" s="396"/>
      <c r="NW300" s="396"/>
      <c r="NX300" s="396"/>
      <c r="NY300" s="396"/>
      <c r="NZ300" s="396"/>
      <c r="OA300" s="396"/>
      <c r="OB300" s="396"/>
      <c r="OC300" s="396"/>
      <c r="OD300" s="396"/>
      <c r="OE300" s="396"/>
      <c r="OF300" s="396"/>
      <c r="OG300" s="396"/>
      <c r="OH300" s="396"/>
      <c r="OI300" s="396"/>
      <c r="OJ300" s="396"/>
      <c r="OK300" s="396"/>
      <c r="OL300" s="396"/>
      <c r="OM300" s="396"/>
      <c r="ON300" s="396"/>
      <c r="OO300" s="396"/>
      <c r="OP300" s="396"/>
      <c r="OQ300" s="396"/>
      <c r="OR300" s="396"/>
      <c r="OS300" s="396"/>
      <c r="OT300" s="396"/>
      <c r="OU300" s="396"/>
      <c r="OV300" s="396"/>
      <c r="OW300" s="396"/>
      <c r="OX300" s="396"/>
      <c r="OY300" s="396"/>
      <c r="OZ300" s="396"/>
      <c r="PA300" s="396"/>
      <c r="PB300" s="396"/>
      <c r="PC300" s="396"/>
      <c r="PD300" s="396"/>
      <c r="PE300" s="396"/>
      <c r="PF300" s="396"/>
      <c r="PG300" s="396"/>
      <c r="PH300" s="396"/>
      <c r="PI300" s="396"/>
      <c r="PJ300" s="396"/>
      <c r="PK300" s="396"/>
      <c r="PL300" s="396"/>
      <c r="PM300" s="396"/>
      <c r="PN300" s="396"/>
      <c r="PO300" s="396"/>
      <c r="PP300" s="396"/>
      <c r="PQ300" s="396"/>
      <c r="PR300" s="396"/>
      <c r="PS300" s="396"/>
      <c r="PT300" s="396"/>
      <c r="PU300" s="396"/>
      <c r="PV300" s="396"/>
      <c r="PW300" s="396"/>
      <c r="PX300" s="396"/>
      <c r="PY300" s="396"/>
      <c r="PZ300" s="396"/>
      <c r="QA300" s="396"/>
      <c r="QB300" s="396"/>
      <c r="QC300" s="396"/>
      <c r="QD300" s="396"/>
      <c r="QE300" s="396"/>
      <c r="QF300" s="396"/>
      <c r="QG300" s="396"/>
      <c r="QH300" s="396"/>
      <c r="QI300" s="396"/>
      <c r="QJ300" s="396"/>
      <c r="QK300" s="396"/>
      <c r="QL300" s="396"/>
      <c r="QM300" s="396"/>
      <c r="QN300" s="396"/>
      <c r="QO300" s="396"/>
      <c r="QP300" s="396"/>
      <c r="QQ300" s="396"/>
      <c r="QR300" s="396"/>
      <c r="QS300" s="396"/>
      <c r="QT300" s="396"/>
    </row>
    <row r="301" spans="1:462" s="397" customFormat="1">
      <c r="A301" s="377"/>
      <c r="B301" s="151" t="s">
        <v>1469</v>
      </c>
      <c r="C301" s="399"/>
      <c r="D301" s="129" t="s">
        <v>1470</v>
      </c>
      <c r="E301" s="146"/>
      <c r="F301" s="158"/>
      <c r="G301" s="396"/>
      <c r="H301" s="396"/>
      <c r="I301" s="396"/>
      <c r="J301" s="396"/>
      <c r="K301" s="396"/>
      <c r="L301" s="396"/>
      <c r="M301" s="396"/>
      <c r="N301" s="396"/>
      <c r="O301" s="396"/>
      <c r="P301" s="396"/>
      <c r="Q301" s="396"/>
      <c r="R301" s="396"/>
      <c r="S301" s="396"/>
      <c r="T301" s="396"/>
      <c r="U301" s="396"/>
      <c r="V301" s="396"/>
      <c r="W301" s="396"/>
      <c r="X301" s="396"/>
      <c r="Y301" s="396"/>
      <c r="Z301" s="396"/>
      <c r="AA301" s="396"/>
      <c r="AB301" s="396"/>
      <c r="AC301" s="396"/>
      <c r="AD301" s="396"/>
      <c r="AE301" s="396"/>
      <c r="AF301" s="396"/>
      <c r="AG301" s="396"/>
      <c r="AH301" s="396"/>
      <c r="AI301" s="396"/>
      <c r="AJ301" s="396"/>
      <c r="AK301" s="396"/>
      <c r="AL301" s="396"/>
      <c r="AM301" s="396"/>
      <c r="AN301" s="396"/>
      <c r="AO301" s="396"/>
      <c r="AP301" s="396"/>
      <c r="AQ301" s="396"/>
      <c r="AR301" s="396"/>
      <c r="AS301" s="396"/>
      <c r="AT301" s="396"/>
      <c r="AU301" s="396"/>
      <c r="AV301" s="396"/>
      <c r="AW301" s="396"/>
      <c r="AX301" s="396"/>
      <c r="AY301" s="396"/>
      <c r="AZ301" s="396"/>
      <c r="BA301" s="396"/>
      <c r="BB301" s="396"/>
      <c r="BC301" s="396"/>
      <c r="BD301" s="396"/>
      <c r="BE301" s="396"/>
      <c r="BF301" s="396"/>
      <c r="BG301" s="396"/>
      <c r="BH301" s="396"/>
      <c r="BI301" s="396"/>
      <c r="BJ301" s="396"/>
      <c r="BK301" s="396"/>
      <c r="BL301" s="396"/>
      <c r="BM301" s="396"/>
      <c r="BN301" s="396"/>
      <c r="BO301" s="396"/>
      <c r="BP301" s="396"/>
      <c r="BQ301" s="396"/>
      <c r="BR301" s="396"/>
      <c r="BS301" s="396"/>
      <c r="BT301" s="396"/>
      <c r="BU301" s="396"/>
      <c r="BV301" s="396"/>
      <c r="BW301" s="396"/>
      <c r="BX301" s="396"/>
      <c r="BY301" s="396"/>
      <c r="BZ301" s="396"/>
      <c r="CA301" s="396"/>
      <c r="CB301" s="396"/>
      <c r="CC301" s="396"/>
      <c r="CD301" s="396"/>
      <c r="CE301" s="396"/>
      <c r="CF301" s="396"/>
      <c r="CG301" s="396"/>
      <c r="CH301" s="396"/>
      <c r="CI301" s="396"/>
      <c r="CJ301" s="396"/>
      <c r="CK301" s="396"/>
      <c r="CL301" s="396"/>
      <c r="CM301" s="396"/>
      <c r="CN301" s="396"/>
      <c r="CO301" s="396"/>
      <c r="CP301" s="396"/>
      <c r="CQ301" s="396"/>
      <c r="CR301" s="396"/>
      <c r="CS301" s="396"/>
      <c r="CT301" s="396"/>
      <c r="CU301" s="396"/>
      <c r="CV301" s="396"/>
      <c r="CW301" s="396"/>
      <c r="CX301" s="396"/>
      <c r="CY301" s="396"/>
      <c r="CZ301" s="396"/>
      <c r="DA301" s="396"/>
      <c r="DB301" s="396"/>
      <c r="DC301" s="396"/>
      <c r="DD301" s="396"/>
      <c r="DE301" s="396"/>
      <c r="DF301" s="396"/>
      <c r="DG301" s="396"/>
      <c r="DH301" s="396"/>
      <c r="DI301" s="396"/>
      <c r="DJ301" s="396"/>
      <c r="DK301" s="396"/>
      <c r="DL301" s="396"/>
      <c r="DM301" s="396"/>
      <c r="DN301" s="396"/>
      <c r="DO301" s="396"/>
      <c r="DP301" s="396"/>
      <c r="DQ301" s="396"/>
      <c r="DR301" s="396"/>
      <c r="DS301" s="396"/>
      <c r="DT301" s="396"/>
      <c r="DU301" s="396"/>
      <c r="DV301" s="396"/>
      <c r="DW301" s="396"/>
      <c r="DX301" s="396"/>
      <c r="DY301" s="396"/>
      <c r="DZ301" s="396"/>
      <c r="EA301" s="396"/>
      <c r="EB301" s="396"/>
      <c r="EC301" s="396"/>
      <c r="ED301" s="396"/>
      <c r="EE301" s="396"/>
      <c r="EF301" s="396"/>
      <c r="EG301" s="396"/>
      <c r="EH301" s="396"/>
      <c r="EI301" s="396"/>
      <c r="EJ301" s="396"/>
      <c r="EK301" s="396"/>
      <c r="EL301" s="396"/>
      <c r="EM301" s="396"/>
      <c r="EN301" s="396"/>
      <c r="EO301" s="396"/>
      <c r="EP301" s="396"/>
      <c r="EQ301" s="396"/>
      <c r="ER301" s="396"/>
      <c r="ES301" s="396"/>
      <c r="ET301" s="396"/>
      <c r="EU301" s="396"/>
      <c r="EV301" s="396"/>
      <c r="EW301" s="396"/>
      <c r="EX301" s="396"/>
      <c r="EY301" s="396"/>
      <c r="EZ301" s="396"/>
      <c r="FA301" s="396"/>
      <c r="FB301" s="396"/>
      <c r="FC301" s="396"/>
      <c r="FD301" s="396"/>
      <c r="FE301" s="396"/>
      <c r="FF301" s="396"/>
      <c r="FG301" s="396"/>
      <c r="FH301" s="396"/>
      <c r="FI301" s="396"/>
      <c r="FJ301" s="396"/>
      <c r="FK301" s="396"/>
      <c r="FL301" s="396"/>
      <c r="FM301" s="396"/>
      <c r="FN301" s="396"/>
      <c r="FO301" s="396"/>
      <c r="FP301" s="396"/>
      <c r="FQ301" s="396"/>
      <c r="FR301" s="396"/>
      <c r="FS301" s="396"/>
      <c r="FT301" s="396"/>
      <c r="FU301" s="396"/>
      <c r="FV301" s="396"/>
      <c r="FW301" s="396"/>
      <c r="FX301" s="396"/>
      <c r="FY301" s="396"/>
      <c r="FZ301" s="396"/>
      <c r="GA301" s="396"/>
      <c r="GB301" s="396"/>
      <c r="GC301" s="396"/>
      <c r="GD301" s="396"/>
      <c r="GE301" s="396"/>
      <c r="GF301" s="396"/>
      <c r="GG301" s="396"/>
      <c r="GH301" s="396"/>
      <c r="GI301" s="396"/>
      <c r="GJ301" s="396"/>
      <c r="GK301" s="396"/>
      <c r="GL301" s="396"/>
      <c r="GM301" s="396"/>
      <c r="GN301" s="396"/>
      <c r="GO301" s="396"/>
      <c r="GP301" s="396"/>
      <c r="GQ301" s="396"/>
      <c r="GR301" s="396"/>
      <c r="GS301" s="396"/>
      <c r="GT301" s="396"/>
      <c r="GU301" s="396"/>
      <c r="GV301" s="396"/>
      <c r="GW301" s="396"/>
      <c r="GX301" s="396"/>
      <c r="GY301" s="396"/>
      <c r="GZ301" s="396"/>
      <c r="HA301" s="396"/>
      <c r="HB301" s="396"/>
      <c r="HC301" s="396"/>
      <c r="HD301" s="396"/>
      <c r="HE301" s="396"/>
      <c r="HF301" s="396"/>
      <c r="HG301" s="396"/>
      <c r="HH301" s="396"/>
      <c r="HI301" s="396"/>
      <c r="HJ301" s="396"/>
      <c r="HK301" s="396"/>
      <c r="HL301" s="396"/>
      <c r="HM301" s="396"/>
      <c r="HN301" s="396"/>
      <c r="HO301" s="396"/>
      <c r="HP301" s="396"/>
      <c r="HQ301" s="396"/>
      <c r="HR301" s="396"/>
      <c r="HS301" s="396"/>
      <c r="HT301" s="396"/>
      <c r="HU301" s="396"/>
      <c r="HV301" s="396"/>
      <c r="HW301" s="396"/>
      <c r="HX301" s="396"/>
      <c r="HY301" s="396"/>
      <c r="HZ301" s="396"/>
      <c r="IA301" s="396"/>
      <c r="IB301" s="396"/>
      <c r="IC301" s="396"/>
      <c r="ID301" s="396"/>
      <c r="IE301" s="396"/>
      <c r="IF301" s="396"/>
      <c r="IG301" s="396"/>
      <c r="IH301" s="396"/>
      <c r="II301" s="396"/>
      <c r="IJ301" s="396"/>
      <c r="IK301" s="396"/>
      <c r="IL301" s="396"/>
      <c r="IM301" s="396"/>
      <c r="IN301" s="396"/>
      <c r="IO301" s="396"/>
      <c r="IP301" s="396"/>
      <c r="IQ301" s="396"/>
      <c r="IR301" s="396"/>
      <c r="IS301" s="396"/>
      <c r="IT301" s="396"/>
      <c r="IU301" s="396"/>
      <c r="IV301" s="396"/>
      <c r="IW301" s="396"/>
      <c r="IX301" s="396"/>
      <c r="IY301" s="396"/>
      <c r="IZ301" s="396"/>
      <c r="JA301" s="396"/>
      <c r="JB301" s="396"/>
      <c r="JC301" s="396"/>
      <c r="JD301" s="396"/>
      <c r="JE301" s="396"/>
      <c r="JF301" s="396"/>
      <c r="JG301" s="396"/>
      <c r="JH301" s="396"/>
      <c r="JI301" s="396"/>
      <c r="JJ301" s="396"/>
      <c r="JK301" s="396"/>
      <c r="JL301" s="396"/>
      <c r="JM301" s="396"/>
      <c r="JN301" s="396"/>
      <c r="JO301" s="396"/>
      <c r="JP301" s="396"/>
      <c r="JQ301" s="396"/>
      <c r="JR301" s="396"/>
      <c r="JS301" s="396"/>
      <c r="JT301" s="396"/>
      <c r="JU301" s="396"/>
      <c r="JV301" s="396"/>
      <c r="JW301" s="396"/>
      <c r="JX301" s="396"/>
      <c r="JY301" s="396"/>
      <c r="JZ301" s="396"/>
      <c r="KA301" s="396"/>
      <c r="KB301" s="396"/>
      <c r="KC301" s="396"/>
      <c r="KD301" s="396"/>
      <c r="KE301" s="396"/>
      <c r="KF301" s="396"/>
      <c r="KG301" s="396"/>
      <c r="KH301" s="396"/>
      <c r="KI301" s="396"/>
      <c r="KJ301" s="396"/>
      <c r="KK301" s="396"/>
      <c r="KL301" s="396"/>
      <c r="KM301" s="396"/>
      <c r="KN301" s="396"/>
      <c r="KO301" s="396"/>
      <c r="KP301" s="396"/>
      <c r="KQ301" s="396"/>
      <c r="KR301" s="396"/>
      <c r="KS301" s="396"/>
      <c r="KT301" s="396"/>
      <c r="KU301" s="396"/>
      <c r="KV301" s="396"/>
      <c r="KW301" s="396"/>
      <c r="KX301" s="396"/>
      <c r="KY301" s="396"/>
      <c r="KZ301" s="396"/>
      <c r="LA301" s="396"/>
      <c r="LB301" s="396"/>
      <c r="LC301" s="396"/>
      <c r="LD301" s="396"/>
      <c r="LE301" s="396"/>
      <c r="LF301" s="396"/>
      <c r="LG301" s="396"/>
      <c r="LH301" s="396"/>
      <c r="LI301" s="396"/>
      <c r="LJ301" s="396"/>
      <c r="LK301" s="396"/>
      <c r="LL301" s="396"/>
      <c r="LM301" s="396"/>
      <c r="LN301" s="396"/>
      <c r="LO301" s="396"/>
      <c r="LP301" s="396"/>
      <c r="LQ301" s="396"/>
      <c r="LR301" s="396"/>
      <c r="LS301" s="396"/>
      <c r="LT301" s="396"/>
      <c r="LU301" s="396"/>
      <c r="LV301" s="396"/>
      <c r="LW301" s="396"/>
      <c r="LX301" s="396"/>
      <c r="LY301" s="396"/>
      <c r="LZ301" s="396"/>
      <c r="MA301" s="396"/>
      <c r="MB301" s="396"/>
      <c r="MC301" s="396"/>
      <c r="MD301" s="396"/>
      <c r="ME301" s="396"/>
      <c r="MF301" s="396"/>
      <c r="MG301" s="396"/>
      <c r="MH301" s="396"/>
      <c r="MI301" s="396"/>
      <c r="MJ301" s="396"/>
      <c r="MK301" s="396"/>
      <c r="ML301" s="396"/>
      <c r="MM301" s="396"/>
      <c r="MN301" s="396"/>
      <c r="MO301" s="396"/>
      <c r="MP301" s="396"/>
      <c r="MQ301" s="396"/>
      <c r="MR301" s="396"/>
      <c r="MS301" s="396"/>
      <c r="MT301" s="396"/>
      <c r="MU301" s="396"/>
      <c r="MV301" s="396"/>
      <c r="MW301" s="396"/>
      <c r="MX301" s="396"/>
      <c r="MY301" s="396"/>
      <c r="MZ301" s="396"/>
      <c r="NA301" s="396"/>
      <c r="NB301" s="396"/>
      <c r="NC301" s="396"/>
      <c r="ND301" s="396"/>
      <c r="NE301" s="396"/>
      <c r="NF301" s="396"/>
      <c r="NG301" s="396"/>
      <c r="NH301" s="396"/>
      <c r="NI301" s="396"/>
      <c r="NJ301" s="396"/>
      <c r="NK301" s="396"/>
      <c r="NL301" s="396"/>
      <c r="NM301" s="396"/>
      <c r="NN301" s="396"/>
      <c r="NO301" s="396"/>
      <c r="NP301" s="396"/>
      <c r="NQ301" s="396"/>
      <c r="NR301" s="396"/>
      <c r="NS301" s="396"/>
      <c r="NT301" s="396"/>
      <c r="NU301" s="396"/>
      <c r="NV301" s="396"/>
      <c r="NW301" s="396"/>
      <c r="NX301" s="396"/>
      <c r="NY301" s="396"/>
      <c r="NZ301" s="396"/>
      <c r="OA301" s="396"/>
      <c r="OB301" s="396"/>
      <c r="OC301" s="396"/>
      <c r="OD301" s="396"/>
      <c r="OE301" s="396"/>
      <c r="OF301" s="396"/>
      <c r="OG301" s="396"/>
      <c r="OH301" s="396"/>
      <c r="OI301" s="396"/>
      <c r="OJ301" s="396"/>
      <c r="OK301" s="396"/>
      <c r="OL301" s="396"/>
      <c r="OM301" s="396"/>
      <c r="ON301" s="396"/>
      <c r="OO301" s="396"/>
      <c r="OP301" s="396"/>
      <c r="OQ301" s="396"/>
      <c r="OR301" s="396"/>
      <c r="OS301" s="396"/>
      <c r="OT301" s="396"/>
      <c r="OU301" s="396"/>
      <c r="OV301" s="396"/>
      <c r="OW301" s="396"/>
      <c r="OX301" s="396"/>
      <c r="OY301" s="396"/>
      <c r="OZ301" s="396"/>
      <c r="PA301" s="396"/>
      <c r="PB301" s="396"/>
      <c r="PC301" s="396"/>
      <c r="PD301" s="396"/>
      <c r="PE301" s="396"/>
      <c r="PF301" s="396"/>
      <c r="PG301" s="396"/>
      <c r="PH301" s="396"/>
      <c r="PI301" s="396"/>
      <c r="PJ301" s="396"/>
      <c r="PK301" s="396"/>
      <c r="PL301" s="396"/>
      <c r="PM301" s="396"/>
      <c r="PN301" s="396"/>
      <c r="PO301" s="396"/>
      <c r="PP301" s="396"/>
      <c r="PQ301" s="396"/>
      <c r="PR301" s="396"/>
      <c r="PS301" s="396"/>
      <c r="PT301" s="396"/>
      <c r="PU301" s="396"/>
      <c r="PV301" s="396"/>
      <c r="PW301" s="396"/>
      <c r="PX301" s="396"/>
      <c r="PY301" s="396"/>
      <c r="PZ301" s="396"/>
      <c r="QA301" s="396"/>
      <c r="QB301" s="396"/>
      <c r="QC301" s="396"/>
      <c r="QD301" s="396"/>
      <c r="QE301" s="396"/>
      <c r="QF301" s="396"/>
      <c r="QG301" s="396"/>
      <c r="QH301" s="396"/>
      <c r="QI301" s="396"/>
      <c r="QJ301" s="396"/>
      <c r="QK301" s="396"/>
      <c r="QL301" s="396"/>
      <c r="QM301" s="396"/>
      <c r="QN301" s="396"/>
      <c r="QO301" s="396"/>
      <c r="QP301" s="396"/>
      <c r="QQ301" s="396"/>
      <c r="QR301" s="396"/>
      <c r="QS301" s="396"/>
      <c r="QT301" s="396"/>
    </row>
    <row r="302" spans="1:462" s="397" customFormat="1">
      <c r="A302" s="377"/>
      <c r="B302" s="151" t="s">
        <v>1471</v>
      </c>
      <c r="C302" s="399"/>
      <c r="D302" s="129" t="s">
        <v>1472</v>
      </c>
      <c r="E302" s="146"/>
      <c r="F302" s="158"/>
      <c r="G302" s="396"/>
      <c r="H302" s="396"/>
      <c r="I302" s="396"/>
      <c r="J302" s="396"/>
      <c r="K302" s="396"/>
      <c r="L302" s="396"/>
      <c r="M302" s="396"/>
      <c r="N302" s="396"/>
      <c r="O302" s="396"/>
      <c r="P302" s="396"/>
      <c r="Q302" s="396"/>
      <c r="R302" s="396"/>
      <c r="S302" s="396"/>
      <c r="T302" s="396"/>
      <c r="U302" s="396"/>
      <c r="V302" s="396"/>
      <c r="W302" s="396"/>
      <c r="X302" s="396"/>
      <c r="Y302" s="396"/>
      <c r="Z302" s="396"/>
      <c r="AA302" s="396"/>
      <c r="AB302" s="396"/>
      <c r="AC302" s="396"/>
      <c r="AD302" s="396"/>
      <c r="AE302" s="396"/>
      <c r="AF302" s="396"/>
      <c r="AG302" s="396"/>
      <c r="AH302" s="396"/>
      <c r="AI302" s="396"/>
      <c r="AJ302" s="396"/>
      <c r="AK302" s="396"/>
      <c r="AL302" s="396"/>
      <c r="AM302" s="396"/>
      <c r="AN302" s="396"/>
      <c r="AO302" s="396"/>
      <c r="AP302" s="396"/>
      <c r="AQ302" s="396"/>
      <c r="AR302" s="396"/>
      <c r="AS302" s="396"/>
      <c r="AT302" s="396"/>
      <c r="AU302" s="396"/>
      <c r="AV302" s="396"/>
      <c r="AW302" s="396"/>
      <c r="AX302" s="396"/>
      <c r="AY302" s="396"/>
      <c r="AZ302" s="396"/>
      <c r="BA302" s="396"/>
      <c r="BB302" s="396"/>
      <c r="BC302" s="396"/>
      <c r="BD302" s="396"/>
      <c r="BE302" s="396"/>
      <c r="BF302" s="396"/>
      <c r="BG302" s="396"/>
      <c r="BH302" s="396"/>
      <c r="BI302" s="396"/>
      <c r="BJ302" s="396"/>
      <c r="BK302" s="396"/>
      <c r="BL302" s="396"/>
      <c r="BM302" s="396"/>
      <c r="BN302" s="396"/>
      <c r="BO302" s="396"/>
      <c r="BP302" s="396"/>
      <c r="BQ302" s="396"/>
      <c r="BR302" s="396"/>
      <c r="BS302" s="396"/>
      <c r="BT302" s="396"/>
      <c r="BU302" s="396"/>
      <c r="BV302" s="396"/>
      <c r="BW302" s="396"/>
      <c r="BX302" s="396"/>
      <c r="BY302" s="396"/>
      <c r="BZ302" s="396"/>
      <c r="CA302" s="396"/>
      <c r="CB302" s="396"/>
      <c r="CC302" s="396"/>
      <c r="CD302" s="396"/>
      <c r="CE302" s="396"/>
      <c r="CF302" s="396"/>
      <c r="CG302" s="396"/>
      <c r="CH302" s="396"/>
      <c r="CI302" s="396"/>
      <c r="CJ302" s="396"/>
      <c r="CK302" s="396"/>
      <c r="CL302" s="396"/>
      <c r="CM302" s="396"/>
      <c r="CN302" s="396"/>
      <c r="CO302" s="396"/>
      <c r="CP302" s="396"/>
      <c r="CQ302" s="396"/>
      <c r="CR302" s="396"/>
      <c r="CS302" s="396"/>
      <c r="CT302" s="396"/>
      <c r="CU302" s="396"/>
      <c r="CV302" s="396"/>
      <c r="CW302" s="396"/>
      <c r="CX302" s="396"/>
      <c r="CY302" s="396"/>
      <c r="CZ302" s="396"/>
      <c r="DA302" s="396"/>
      <c r="DB302" s="396"/>
      <c r="DC302" s="396"/>
      <c r="DD302" s="396"/>
      <c r="DE302" s="396"/>
      <c r="DF302" s="396"/>
      <c r="DG302" s="396"/>
      <c r="DH302" s="396"/>
      <c r="DI302" s="396"/>
      <c r="DJ302" s="396"/>
      <c r="DK302" s="396"/>
      <c r="DL302" s="396"/>
      <c r="DM302" s="396"/>
      <c r="DN302" s="396"/>
      <c r="DO302" s="396"/>
      <c r="DP302" s="396"/>
      <c r="DQ302" s="396"/>
      <c r="DR302" s="396"/>
      <c r="DS302" s="396"/>
      <c r="DT302" s="396"/>
      <c r="DU302" s="396"/>
      <c r="DV302" s="396"/>
      <c r="DW302" s="396"/>
      <c r="DX302" s="396"/>
      <c r="DY302" s="396"/>
      <c r="DZ302" s="396"/>
      <c r="EA302" s="396"/>
      <c r="EB302" s="396"/>
      <c r="EC302" s="396"/>
      <c r="ED302" s="396"/>
      <c r="EE302" s="396"/>
      <c r="EF302" s="396"/>
      <c r="EG302" s="396"/>
      <c r="EH302" s="396"/>
      <c r="EI302" s="396"/>
      <c r="EJ302" s="396"/>
      <c r="EK302" s="396"/>
      <c r="EL302" s="396"/>
      <c r="EM302" s="396"/>
      <c r="EN302" s="396"/>
      <c r="EO302" s="396"/>
      <c r="EP302" s="396"/>
      <c r="EQ302" s="396"/>
      <c r="ER302" s="396"/>
      <c r="ES302" s="396"/>
      <c r="ET302" s="396"/>
      <c r="EU302" s="396"/>
      <c r="EV302" s="396"/>
      <c r="EW302" s="396"/>
      <c r="EX302" s="396"/>
      <c r="EY302" s="396"/>
      <c r="EZ302" s="396"/>
      <c r="FA302" s="396"/>
      <c r="FB302" s="396"/>
      <c r="FC302" s="396"/>
      <c r="FD302" s="396"/>
      <c r="FE302" s="396"/>
      <c r="FF302" s="396"/>
      <c r="FG302" s="396"/>
      <c r="FH302" s="396"/>
      <c r="FI302" s="396"/>
      <c r="FJ302" s="396"/>
      <c r="FK302" s="396"/>
      <c r="FL302" s="396"/>
      <c r="FM302" s="396"/>
      <c r="FN302" s="396"/>
      <c r="FO302" s="396"/>
      <c r="FP302" s="396"/>
      <c r="FQ302" s="396"/>
      <c r="FR302" s="396"/>
      <c r="FS302" s="396"/>
      <c r="FT302" s="396"/>
      <c r="FU302" s="396"/>
      <c r="FV302" s="396"/>
      <c r="FW302" s="396"/>
      <c r="FX302" s="396"/>
      <c r="FY302" s="396"/>
      <c r="FZ302" s="396"/>
      <c r="GA302" s="396"/>
      <c r="GB302" s="396"/>
      <c r="GC302" s="396"/>
      <c r="GD302" s="396"/>
      <c r="GE302" s="396"/>
      <c r="GF302" s="396"/>
      <c r="GG302" s="396"/>
      <c r="GH302" s="396"/>
      <c r="GI302" s="396"/>
      <c r="GJ302" s="396"/>
      <c r="GK302" s="396"/>
      <c r="GL302" s="396"/>
      <c r="GM302" s="396"/>
      <c r="GN302" s="396"/>
      <c r="GO302" s="396"/>
      <c r="GP302" s="396"/>
      <c r="GQ302" s="396"/>
      <c r="GR302" s="396"/>
      <c r="GS302" s="396"/>
      <c r="GT302" s="396"/>
      <c r="GU302" s="396"/>
      <c r="GV302" s="396"/>
      <c r="GW302" s="396"/>
      <c r="GX302" s="396"/>
      <c r="GY302" s="396"/>
      <c r="GZ302" s="396"/>
      <c r="HA302" s="396"/>
      <c r="HB302" s="396"/>
      <c r="HC302" s="396"/>
      <c r="HD302" s="396"/>
      <c r="HE302" s="396"/>
      <c r="HF302" s="396"/>
      <c r="HG302" s="396"/>
      <c r="HH302" s="396"/>
      <c r="HI302" s="396"/>
      <c r="HJ302" s="396"/>
      <c r="HK302" s="396"/>
      <c r="HL302" s="396"/>
      <c r="HM302" s="396"/>
      <c r="HN302" s="396"/>
      <c r="HO302" s="396"/>
      <c r="HP302" s="396"/>
      <c r="HQ302" s="396"/>
      <c r="HR302" s="396"/>
      <c r="HS302" s="396"/>
      <c r="HT302" s="396"/>
      <c r="HU302" s="396"/>
      <c r="HV302" s="396"/>
      <c r="HW302" s="396"/>
      <c r="HX302" s="396"/>
      <c r="HY302" s="396"/>
      <c r="HZ302" s="396"/>
      <c r="IA302" s="396"/>
      <c r="IB302" s="396"/>
      <c r="IC302" s="396"/>
      <c r="ID302" s="396"/>
      <c r="IE302" s="396"/>
      <c r="IF302" s="396"/>
      <c r="IG302" s="396"/>
      <c r="IH302" s="396"/>
      <c r="II302" s="396"/>
      <c r="IJ302" s="396"/>
      <c r="IK302" s="396"/>
      <c r="IL302" s="396"/>
      <c r="IM302" s="396"/>
      <c r="IN302" s="396"/>
      <c r="IO302" s="396"/>
      <c r="IP302" s="396"/>
      <c r="IQ302" s="396"/>
      <c r="IR302" s="396"/>
      <c r="IS302" s="396"/>
      <c r="IT302" s="396"/>
      <c r="IU302" s="396"/>
      <c r="IV302" s="396"/>
      <c r="IW302" s="396"/>
      <c r="IX302" s="396"/>
      <c r="IY302" s="396"/>
      <c r="IZ302" s="396"/>
      <c r="JA302" s="396"/>
      <c r="JB302" s="396"/>
      <c r="JC302" s="396"/>
      <c r="JD302" s="396"/>
      <c r="JE302" s="396"/>
      <c r="JF302" s="396"/>
      <c r="JG302" s="396"/>
      <c r="JH302" s="396"/>
      <c r="JI302" s="396"/>
      <c r="JJ302" s="396"/>
      <c r="JK302" s="396"/>
      <c r="JL302" s="396"/>
      <c r="JM302" s="396"/>
      <c r="JN302" s="396"/>
      <c r="JO302" s="396"/>
      <c r="JP302" s="396"/>
      <c r="JQ302" s="396"/>
      <c r="JR302" s="396"/>
      <c r="JS302" s="396"/>
      <c r="JT302" s="396"/>
      <c r="JU302" s="396"/>
      <c r="JV302" s="396"/>
      <c r="JW302" s="396"/>
      <c r="JX302" s="396"/>
      <c r="JY302" s="396"/>
      <c r="JZ302" s="396"/>
      <c r="KA302" s="396"/>
      <c r="KB302" s="396"/>
      <c r="KC302" s="396"/>
      <c r="KD302" s="396"/>
      <c r="KE302" s="396"/>
      <c r="KF302" s="396"/>
      <c r="KG302" s="396"/>
      <c r="KH302" s="396"/>
      <c r="KI302" s="396"/>
      <c r="KJ302" s="396"/>
      <c r="KK302" s="396"/>
      <c r="KL302" s="396"/>
      <c r="KM302" s="396"/>
      <c r="KN302" s="396"/>
      <c r="KO302" s="396"/>
      <c r="KP302" s="396"/>
      <c r="KQ302" s="396"/>
      <c r="KR302" s="396"/>
      <c r="KS302" s="396"/>
      <c r="KT302" s="396"/>
      <c r="KU302" s="396"/>
      <c r="KV302" s="396"/>
      <c r="KW302" s="396"/>
      <c r="KX302" s="396"/>
      <c r="KY302" s="396"/>
      <c r="KZ302" s="396"/>
      <c r="LA302" s="396"/>
      <c r="LB302" s="396"/>
      <c r="LC302" s="396"/>
      <c r="LD302" s="396"/>
      <c r="LE302" s="396"/>
      <c r="LF302" s="396"/>
      <c r="LG302" s="396"/>
      <c r="LH302" s="396"/>
      <c r="LI302" s="396"/>
      <c r="LJ302" s="396"/>
      <c r="LK302" s="396"/>
      <c r="LL302" s="396"/>
      <c r="LM302" s="396"/>
      <c r="LN302" s="396"/>
      <c r="LO302" s="396"/>
      <c r="LP302" s="396"/>
      <c r="LQ302" s="396"/>
      <c r="LR302" s="396"/>
      <c r="LS302" s="396"/>
      <c r="LT302" s="396"/>
      <c r="LU302" s="396"/>
      <c r="LV302" s="396"/>
      <c r="LW302" s="396"/>
      <c r="LX302" s="396"/>
      <c r="LY302" s="396"/>
      <c r="LZ302" s="396"/>
      <c r="MA302" s="396"/>
      <c r="MB302" s="396"/>
      <c r="MC302" s="396"/>
      <c r="MD302" s="396"/>
      <c r="ME302" s="396"/>
      <c r="MF302" s="396"/>
      <c r="MG302" s="396"/>
      <c r="MH302" s="396"/>
      <c r="MI302" s="396"/>
      <c r="MJ302" s="396"/>
      <c r="MK302" s="396"/>
      <c r="ML302" s="396"/>
      <c r="MM302" s="396"/>
      <c r="MN302" s="396"/>
      <c r="MO302" s="396"/>
      <c r="MP302" s="396"/>
      <c r="MQ302" s="396"/>
      <c r="MR302" s="396"/>
      <c r="MS302" s="396"/>
      <c r="MT302" s="396"/>
      <c r="MU302" s="396"/>
      <c r="MV302" s="396"/>
      <c r="MW302" s="396"/>
      <c r="MX302" s="396"/>
      <c r="MY302" s="396"/>
      <c r="MZ302" s="396"/>
      <c r="NA302" s="396"/>
      <c r="NB302" s="396"/>
      <c r="NC302" s="396"/>
      <c r="ND302" s="396"/>
      <c r="NE302" s="396"/>
      <c r="NF302" s="396"/>
      <c r="NG302" s="396"/>
      <c r="NH302" s="396"/>
      <c r="NI302" s="396"/>
      <c r="NJ302" s="396"/>
      <c r="NK302" s="396"/>
      <c r="NL302" s="396"/>
      <c r="NM302" s="396"/>
      <c r="NN302" s="396"/>
      <c r="NO302" s="396"/>
      <c r="NP302" s="396"/>
      <c r="NQ302" s="396"/>
      <c r="NR302" s="396"/>
      <c r="NS302" s="396"/>
      <c r="NT302" s="396"/>
      <c r="NU302" s="396"/>
      <c r="NV302" s="396"/>
      <c r="NW302" s="396"/>
      <c r="NX302" s="396"/>
      <c r="NY302" s="396"/>
      <c r="NZ302" s="396"/>
      <c r="OA302" s="396"/>
      <c r="OB302" s="396"/>
      <c r="OC302" s="396"/>
      <c r="OD302" s="396"/>
      <c r="OE302" s="396"/>
      <c r="OF302" s="396"/>
      <c r="OG302" s="396"/>
      <c r="OH302" s="396"/>
      <c r="OI302" s="396"/>
      <c r="OJ302" s="396"/>
      <c r="OK302" s="396"/>
      <c r="OL302" s="396"/>
      <c r="OM302" s="396"/>
      <c r="ON302" s="396"/>
      <c r="OO302" s="396"/>
      <c r="OP302" s="396"/>
      <c r="OQ302" s="396"/>
      <c r="OR302" s="396"/>
      <c r="OS302" s="396"/>
      <c r="OT302" s="396"/>
      <c r="OU302" s="396"/>
      <c r="OV302" s="396"/>
      <c r="OW302" s="396"/>
      <c r="OX302" s="396"/>
      <c r="OY302" s="396"/>
      <c r="OZ302" s="396"/>
      <c r="PA302" s="396"/>
      <c r="PB302" s="396"/>
      <c r="PC302" s="396"/>
      <c r="PD302" s="396"/>
      <c r="PE302" s="396"/>
      <c r="PF302" s="396"/>
      <c r="PG302" s="396"/>
      <c r="PH302" s="396"/>
      <c r="PI302" s="396"/>
      <c r="PJ302" s="396"/>
      <c r="PK302" s="396"/>
      <c r="PL302" s="396"/>
      <c r="PM302" s="396"/>
      <c r="PN302" s="396"/>
      <c r="PO302" s="396"/>
      <c r="PP302" s="396"/>
      <c r="PQ302" s="396"/>
      <c r="PR302" s="396"/>
      <c r="PS302" s="396"/>
      <c r="PT302" s="396"/>
      <c r="PU302" s="396"/>
      <c r="PV302" s="396"/>
      <c r="PW302" s="396"/>
      <c r="PX302" s="396"/>
      <c r="PY302" s="396"/>
      <c r="PZ302" s="396"/>
      <c r="QA302" s="396"/>
      <c r="QB302" s="396"/>
      <c r="QC302" s="396"/>
      <c r="QD302" s="396"/>
      <c r="QE302" s="396"/>
      <c r="QF302" s="396"/>
      <c r="QG302" s="396"/>
      <c r="QH302" s="396"/>
      <c r="QI302" s="396"/>
      <c r="QJ302" s="396"/>
      <c r="QK302" s="396"/>
      <c r="QL302" s="396"/>
      <c r="QM302" s="396"/>
      <c r="QN302" s="396"/>
      <c r="QO302" s="396"/>
      <c r="QP302" s="396"/>
      <c r="QQ302" s="396"/>
      <c r="QR302" s="396"/>
      <c r="QS302" s="396"/>
      <c r="QT302" s="396"/>
    </row>
    <row r="303" spans="1:462" s="397" customFormat="1">
      <c r="A303" s="377"/>
      <c r="B303" s="151" t="s">
        <v>1473</v>
      </c>
      <c r="C303" s="399"/>
      <c r="D303" s="129" t="s">
        <v>19</v>
      </c>
      <c r="E303" s="146"/>
      <c r="F303" s="158"/>
      <c r="G303" s="396"/>
      <c r="H303" s="396"/>
      <c r="I303" s="396"/>
      <c r="J303" s="396"/>
      <c r="K303" s="396"/>
      <c r="L303" s="396"/>
      <c r="M303" s="396"/>
      <c r="N303" s="396"/>
      <c r="O303" s="396"/>
      <c r="P303" s="396"/>
      <c r="Q303" s="396"/>
      <c r="R303" s="396"/>
      <c r="S303" s="396"/>
      <c r="T303" s="396"/>
      <c r="U303" s="396"/>
      <c r="V303" s="396"/>
      <c r="W303" s="396"/>
      <c r="X303" s="396"/>
      <c r="Y303" s="396"/>
      <c r="Z303" s="396"/>
      <c r="AA303" s="396"/>
      <c r="AB303" s="396"/>
      <c r="AC303" s="396"/>
      <c r="AD303" s="396"/>
      <c r="AE303" s="396"/>
      <c r="AF303" s="396"/>
      <c r="AG303" s="396"/>
      <c r="AH303" s="396"/>
      <c r="AI303" s="396"/>
      <c r="AJ303" s="396"/>
      <c r="AK303" s="396"/>
      <c r="AL303" s="396"/>
      <c r="AM303" s="396"/>
      <c r="AN303" s="396"/>
      <c r="AO303" s="396"/>
      <c r="AP303" s="396"/>
      <c r="AQ303" s="396"/>
      <c r="AR303" s="396"/>
      <c r="AS303" s="396"/>
      <c r="AT303" s="396"/>
      <c r="AU303" s="396"/>
      <c r="AV303" s="396"/>
      <c r="AW303" s="396"/>
      <c r="AX303" s="396"/>
      <c r="AY303" s="396"/>
      <c r="AZ303" s="396"/>
      <c r="BA303" s="396"/>
      <c r="BB303" s="396"/>
      <c r="BC303" s="396"/>
      <c r="BD303" s="396"/>
      <c r="BE303" s="396"/>
      <c r="BF303" s="396"/>
      <c r="BG303" s="396"/>
      <c r="BH303" s="396"/>
      <c r="BI303" s="396"/>
      <c r="BJ303" s="396"/>
      <c r="BK303" s="396"/>
      <c r="BL303" s="396"/>
      <c r="BM303" s="396"/>
      <c r="BN303" s="396"/>
      <c r="BO303" s="396"/>
      <c r="BP303" s="396"/>
      <c r="BQ303" s="396"/>
      <c r="BR303" s="396"/>
      <c r="BS303" s="396"/>
      <c r="BT303" s="396"/>
      <c r="BU303" s="396"/>
      <c r="BV303" s="396"/>
      <c r="BW303" s="396"/>
      <c r="BX303" s="396"/>
      <c r="BY303" s="396"/>
      <c r="BZ303" s="396"/>
      <c r="CA303" s="396"/>
      <c r="CB303" s="396"/>
      <c r="CC303" s="396"/>
      <c r="CD303" s="396"/>
      <c r="CE303" s="396"/>
      <c r="CF303" s="396"/>
      <c r="CG303" s="396"/>
      <c r="CH303" s="396"/>
      <c r="CI303" s="396"/>
      <c r="CJ303" s="396"/>
      <c r="CK303" s="396"/>
      <c r="CL303" s="396"/>
      <c r="CM303" s="396"/>
      <c r="CN303" s="396"/>
      <c r="CO303" s="396"/>
      <c r="CP303" s="396"/>
      <c r="CQ303" s="396"/>
      <c r="CR303" s="396"/>
      <c r="CS303" s="396"/>
      <c r="CT303" s="396"/>
      <c r="CU303" s="396"/>
      <c r="CV303" s="396"/>
      <c r="CW303" s="396"/>
      <c r="CX303" s="396"/>
      <c r="CY303" s="396"/>
      <c r="CZ303" s="396"/>
      <c r="DA303" s="396"/>
      <c r="DB303" s="396"/>
      <c r="DC303" s="396"/>
      <c r="DD303" s="396"/>
      <c r="DE303" s="396"/>
      <c r="DF303" s="396"/>
      <c r="DG303" s="396"/>
      <c r="DH303" s="396"/>
      <c r="DI303" s="396"/>
      <c r="DJ303" s="396"/>
      <c r="DK303" s="396"/>
      <c r="DL303" s="396"/>
      <c r="DM303" s="396"/>
      <c r="DN303" s="396"/>
      <c r="DO303" s="396"/>
      <c r="DP303" s="396"/>
      <c r="DQ303" s="396"/>
      <c r="DR303" s="396"/>
      <c r="DS303" s="396"/>
      <c r="DT303" s="396"/>
      <c r="DU303" s="396"/>
      <c r="DV303" s="396"/>
      <c r="DW303" s="396"/>
      <c r="DX303" s="396"/>
      <c r="DY303" s="396"/>
      <c r="DZ303" s="396"/>
      <c r="EA303" s="396"/>
      <c r="EB303" s="396"/>
      <c r="EC303" s="396"/>
      <c r="ED303" s="396"/>
      <c r="EE303" s="396"/>
      <c r="EF303" s="396"/>
      <c r="EG303" s="396"/>
      <c r="EH303" s="396"/>
      <c r="EI303" s="396"/>
      <c r="EJ303" s="396"/>
      <c r="EK303" s="396"/>
      <c r="EL303" s="396"/>
      <c r="EM303" s="396"/>
      <c r="EN303" s="396"/>
      <c r="EO303" s="396"/>
      <c r="EP303" s="396"/>
      <c r="EQ303" s="396"/>
      <c r="ER303" s="396"/>
      <c r="ES303" s="396"/>
      <c r="ET303" s="396"/>
      <c r="EU303" s="396"/>
      <c r="EV303" s="396"/>
      <c r="EW303" s="396"/>
      <c r="EX303" s="396"/>
      <c r="EY303" s="396"/>
      <c r="EZ303" s="396"/>
      <c r="FA303" s="396"/>
      <c r="FB303" s="396"/>
      <c r="FC303" s="396"/>
      <c r="FD303" s="396"/>
      <c r="FE303" s="396"/>
      <c r="FF303" s="396"/>
      <c r="FG303" s="396"/>
      <c r="FH303" s="396"/>
      <c r="FI303" s="396"/>
      <c r="FJ303" s="396"/>
      <c r="FK303" s="396"/>
      <c r="FL303" s="396"/>
      <c r="FM303" s="396"/>
      <c r="FN303" s="396"/>
      <c r="FO303" s="396"/>
      <c r="FP303" s="396"/>
      <c r="FQ303" s="396"/>
      <c r="FR303" s="396"/>
      <c r="FS303" s="396"/>
      <c r="FT303" s="396"/>
      <c r="FU303" s="396"/>
      <c r="FV303" s="396"/>
      <c r="FW303" s="396"/>
      <c r="FX303" s="396"/>
      <c r="FY303" s="396"/>
      <c r="FZ303" s="396"/>
      <c r="GA303" s="396"/>
      <c r="GB303" s="396"/>
      <c r="GC303" s="396"/>
      <c r="GD303" s="396"/>
      <c r="GE303" s="396"/>
      <c r="GF303" s="396"/>
      <c r="GG303" s="396"/>
      <c r="GH303" s="396"/>
      <c r="GI303" s="396"/>
      <c r="GJ303" s="396"/>
      <c r="GK303" s="396"/>
      <c r="GL303" s="396"/>
      <c r="GM303" s="396"/>
      <c r="GN303" s="396"/>
      <c r="GO303" s="396"/>
      <c r="GP303" s="396"/>
      <c r="GQ303" s="396"/>
      <c r="GR303" s="396"/>
      <c r="GS303" s="396"/>
      <c r="GT303" s="396"/>
      <c r="GU303" s="396"/>
      <c r="GV303" s="396"/>
      <c r="GW303" s="396"/>
      <c r="GX303" s="396"/>
      <c r="GY303" s="396"/>
      <c r="GZ303" s="396"/>
      <c r="HA303" s="396"/>
      <c r="HB303" s="396"/>
      <c r="HC303" s="396"/>
      <c r="HD303" s="396"/>
      <c r="HE303" s="396"/>
      <c r="HF303" s="396"/>
      <c r="HG303" s="396"/>
      <c r="HH303" s="396"/>
      <c r="HI303" s="396"/>
      <c r="HJ303" s="396"/>
      <c r="HK303" s="396"/>
      <c r="HL303" s="396"/>
      <c r="HM303" s="396"/>
      <c r="HN303" s="396"/>
      <c r="HO303" s="396"/>
      <c r="HP303" s="396"/>
      <c r="HQ303" s="396"/>
      <c r="HR303" s="396"/>
      <c r="HS303" s="396"/>
      <c r="HT303" s="396"/>
      <c r="HU303" s="396"/>
      <c r="HV303" s="396"/>
      <c r="HW303" s="396"/>
      <c r="HX303" s="396"/>
      <c r="HY303" s="396"/>
      <c r="HZ303" s="396"/>
      <c r="IA303" s="396"/>
      <c r="IB303" s="396"/>
      <c r="IC303" s="396"/>
      <c r="ID303" s="396"/>
      <c r="IE303" s="396"/>
      <c r="IF303" s="396"/>
      <c r="IG303" s="396"/>
      <c r="IH303" s="396"/>
      <c r="II303" s="396"/>
      <c r="IJ303" s="396"/>
      <c r="IK303" s="396"/>
      <c r="IL303" s="396"/>
      <c r="IM303" s="396"/>
      <c r="IN303" s="396"/>
      <c r="IO303" s="396"/>
      <c r="IP303" s="396"/>
      <c r="IQ303" s="396"/>
      <c r="IR303" s="396"/>
      <c r="IS303" s="396"/>
      <c r="IT303" s="396"/>
      <c r="IU303" s="396"/>
      <c r="IV303" s="396"/>
      <c r="IW303" s="396"/>
      <c r="IX303" s="396"/>
      <c r="IY303" s="396"/>
      <c r="IZ303" s="396"/>
      <c r="JA303" s="396"/>
      <c r="JB303" s="396"/>
      <c r="JC303" s="396"/>
      <c r="JD303" s="396"/>
      <c r="JE303" s="396"/>
      <c r="JF303" s="396"/>
      <c r="JG303" s="396"/>
      <c r="JH303" s="396"/>
      <c r="JI303" s="396"/>
      <c r="JJ303" s="396"/>
      <c r="JK303" s="396"/>
      <c r="JL303" s="396"/>
      <c r="JM303" s="396"/>
      <c r="JN303" s="396"/>
      <c r="JO303" s="396"/>
      <c r="JP303" s="396"/>
      <c r="JQ303" s="396"/>
      <c r="JR303" s="396"/>
      <c r="JS303" s="396"/>
      <c r="JT303" s="396"/>
      <c r="JU303" s="396"/>
      <c r="JV303" s="396"/>
      <c r="JW303" s="396"/>
      <c r="JX303" s="396"/>
      <c r="JY303" s="396"/>
      <c r="JZ303" s="396"/>
      <c r="KA303" s="396"/>
      <c r="KB303" s="396"/>
      <c r="KC303" s="396"/>
      <c r="KD303" s="396"/>
      <c r="KE303" s="396"/>
      <c r="KF303" s="396"/>
      <c r="KG303" s="396"/>
      <c r="KH303" s="396"/>
      <c r="KI303" s="396"/>
      <c r="KJ303" s="396"/>
      <c r="KK303" s="396"/>
      <c r="KL303" s="396"/>
      <c r="KM303" s="396"/>
      <c r="KN303" s="396"/>
      <c r="KO303" s="396"/>
      <c r="KP303" s="396"/>
      <c r="KQ303" s="396"/>
      <c r="KR303" s="396"/>
      <c r="KS303" s="396"/>
      <c r="KT303" s="396"/>
      <c r="KU303" s="396"/>
      <c r="KV303" s="396"/>
      <c r="KW303" s="396"/>
      <c r="KX303" s="396"/>
      <c r="KY303" s="396"/>
      <c r="KZ303" s="396"/>
      <c r="LA303" s="396"/>
      <c r="LB303" s="396"/>
      <c r="LC303" s="396"/>
      <c r="LD303" s="396"/>
      <c r="LE303" s="396"/>
      <c r="LF303" s="396"/>
      <c r="LG303" s="396"/>
      <c r="LH303" s="396"/>
      <c r="LI303" s="396"/>
      <c r="LJ303" s="396"/>
      <c r="LK303" s="396"/>
      <c r="LL303" s="396"/>
      <c r="LM303" s="396"/>
      <c r="LN303" s="396"/>
      <c r="LO303" s="396"/>
      <c r="LP303" s="396"/>
      <c r="LQ303" s="396"/>
      <c r="LR303" s="396"/>
      <c r="LS303" s="396"/>
      <c r="LT303" s="396"/>
      <c r="LU303" s="396"/>
      <c r="LV303" s="396"/>
      <c r="LW303" s="396"/>
      <c r="LX303" s="396"/>
      <c r="LY303" s="396"/>
      <c r="LZ303" s="396"/>
      <c r="MA303" s="396"/>
      <c r="MB303" s="396"/>
      <c r="MC303" s="396"/>
      <c r="MD303" s="396"/>
      <c r="ME303" s="396"/>
      <c r="MF303" s="396"/>
      <c r="MG303" s="396"/>
      <c r="MH303" s="396"/>
      <c r="MI303" s="396"/>
      <c r="MJ303" s="396"/>
      <c r="MK303" s="396"/>
      <c r="ML303" s="396"/>
      <c r="MM303" s="396"/>
      <c r="MN303" s="396"/>
      <c r="MO303" s="396"/>
      <c r="MP303" s="396"/>
      <c r="MQ303" s="396"/>
      <c r="MR303" s="396"/>
      <c r="MS303" s="396"/>
      <c r="MT303" s="396"/>
      <c r="MU303" s="396"/>
      <c r="MV303" s="396"/>
      <c r="MW303" s="396"/>
      <c r="MX303" s="396"/>
      <c r="MY303" s="396"/>
      <c r="MZ303" s="396"/>
      <c r="NA303" s="396"/>
      <c r="NB303" s="396"/>
      <c r="NC303" s="396"/>
      <c r="ND303" s="396"/>
      <c r="NE303" s="396"/>
      <c r="NF303" s="396"/>
      <c r="NG303" s="396"/>
      <c r="NH303" s="396"/>
      <c r="NI303" s="396"/>
      <c r="NJ303" s="396"/>
      <c r="NK303" s="396"/>
      <c r="NL303" s="396"/>
      <c r="NM303" s="396"/>
      <c r="NN303" s="396"/>
      <c r="NO303" s="396"/>
      <c r="NP303" s="396"/>
      <c r="NQ303" s="396"/>
      <c r="NR303" s="396"/>
      <c r="NS303" s="396"/>
      <c r="NT303" s="396"/>
      <c r="NU303" s="396"/>
      <c r="NV303" s="396"/>
      <c r="NW303" s="396"/>
      <c r="NX303" s="396"/>
      <c r="NY303" s="396"/>
      <c r="NZ303" s="396"/>
      <c r="OA303" s="396"/>
      <c r="OB303" s="396"/>
      <c r="OC303" s="396"/>
      <c r="OD303" s="396"/>
      <c r="OE303" s="396"/>
      <c r="OF303" s="396"/>
      <c r="OG303" s="396"/>
      <c r="OH303" s="396"/>
      <c r="OI303" s="396"/>
      <c r="OJ303" s="396"/>
      <c r="OK303" s="396"/>
      <c r="OL303" s="396"/>
      <c r="OM303" s="396"/>
      <c r="ON303" s="396"/>
      <c r="OO303" s="396"/>
      <c r="OP303" s="396"/>
      <c r="OQ303" s="396"/>
      <c r="OR303" s="396"/>
      <c r="OS303" s="396"/>
      <c r="OT303" s="396"/>
      <c r="OU303" s="396"/>
      <c r="OV303" s="396"/>
      <c r="OW303" s="396"/>
      <c r="OX303" s="396"/>
      <c r="OY303" s="396"/>
      <c r="OZ303" s="396"/>
      <c r="PA303" s="396"/>
      <c r="PB303" s="396"/>
      <c r="PC303" s="396"/>
      <c r="PD303" s="396"/>
      <c r="PE303" s="396"/>
      <c r="PF303" s="396"/>
      <c r="PG303" s="396"/>
      <c r="PH303" s="396"/>
      <c r="PI303" s="396"/>
      <c r="PJ303" s="396"/>
      <c r="PK303" s="396"/>
      <c r="PL303" s="396"/>
      <c r="PM303" s="396"/>
      <c r="PN303" s="396"/>
      <c r="PO303" s="396"/>
      <c r="PP303" s="396"/>
      <c r="PQ303" s="396"/>
      <c r="PR303" s="396"/>
      <c r="PS303" s="396"/>
      <c r="PT303" s="396"/>
      <c r="PU303" s="396"/>
      <c r="PV303" s="396"/>
      <c r="PW303" s="396"/>
      <c r="PX303" s="396"/>
      <c r="PY303" s="396"/>
      <c r="PZ303" s="396"/>
      <c r="QA303" s="396"/>
      <c r="QB303" s="396"/>
      <c r="QC303" s="396"/>
      <c r="QD303" s="396"/>
      <c r="QE303" s="396"/>
      <c r="QF303" s="396"/>
      <c r="QG303" s="396"/>
      <c r="QH303" s="396"/>
      <c r="QI303" s="396"/>
      <c r="QJ303" s="396"/>
      <c r="QK303" s="396"/>
      <c r="QL303" s="396"/>
      <c r="QM303" s="396"/>
      <c r="QN303" s="396"/>
      <c r="QO303" s="396"/>
      <c r="QP303" s="396"/>
      <c r="QQ303" s="396"/>
      <c r="QR303" s="396"/>
      <c r="QS303" s="396"/>
      <c r="QT303" s="396"/>
    </row>
    <row r="304" spans="1:462" s="397" customFormat="1">
      <c r="A304" s="377"/>
      <c r="B304" s="151" t="s">
        <v>1474</v>
      </c>
      <c r="C304" s="399"/>
      <c r="D304" s="129" t="s">
        <v>19</v>
      </c>
      <c r="E304" s="146"/>
      <c r="F304" s="158"/>
      <c r="G304" s="396"/>
      <c r="H304" s="396"/>
      <c r="I304" s="396"/>
      <c r="J304" s="396"/>
      <c r="K304" s="396"/>
      <c r="L304" s="396"/>
      <c r="M304" s="396"/>
      <c r="N304" s="396"/>
      <c r="O304" s="396"/>
      <c r="P304" s="396"/>
      <c r="Q304" s="396"/>
      <c r="R304" s="396"/>
      <c r="S304" s="396"/>
      <c r="T304" s="396"/>
      <c r="U304" s="396"/>
      <c r="V304" s="396"/>
      <c r="W304" s="396"/>
      <c r="X304" s="396"/>
      <c r="Y304" s="396"/>
      <c r="Z304" s="396"/>
      <c r="AA304" s="396"/>
      <c r="AB304" s="396"/>
      <c r="AC304" s="396"/>
      <c r="AD304" s="396"/>
      <c r="AE304" s="396"/>
      <c r="AF304" s="396"/>
      <c r="AG304" s="396"/>
      <c r="AH304" s="396"/>
      <c r="AI304" s="396"/>
      <c r="AJ304" s="396"/>
      <c r="AK304" s="396"/>
      <c r="AL304" s="396"/>
      <c r="AM304" s="396"/>
      <c r="AN304" s="396"/>
      <c r="AO304" s="396"/>
      <c r="AP304" s="396"/>
      <c r="AQ304" s="396"/>
      <c r="AR304" s="396"/>
      <c r="AS304" s="396"/>
      <c r="AT304" s="396"/>
      <c r="AU304" s="396"/>
      <c r="AV304" s="396"/>
      <c r="AW304" s="396"/>
      <c r="AX304" s="396"/>
      <c r="AY304" s="396"/>
      <c r="AZ304" s="396"/>
      <c r="BA304" s="396"/>
      <c r="BB304" s="396"/>
      <c r="BC304" s="396"/>
      <c r="BD304" s="396"/>
      <c r="BE304" s="396"/>
      <c r="BF304" s="396"/>
      <c r="BG304" s="396"/>
      <c r="BH304" s="396"/>
      <c r="BI304" s="396"/>
      <c r="BJ304" s="396"/>
      <c r="BK304" s="396"/>
      <c r="BL304" s="396"/>
      <c r="BM304" s="396"/>
      <c r="BN304" s="396"/>
      <c r="BO304" s="396"/>
      <c r="BP304" s="396"/>
      <c r="BQ304" s="396"/>
      <c r="BR304" s="396"/>
      <c r="BS304" s="396"/>
      <c r="BT304" s="396"/>
      <c r="BU304" s="396"/>
      <c r="BV304" s="396"/>
      <c r="BW304" s="396"/>
      <c r="BX304" s="396"/>
      <c r="BY304" s="396"/>
      <c r="BZ304" s="396"/>
      <c r="CA304" s="396"/>
      <c r="CB304" s="396"/>
      <c r="CC304" s="396"/>
      <c r="CD304" s="396"/>
      <c r="CE304" s="396"/>
      <c r="CF304" s="396"/>
      <c r="CG304" s="396"/>
      <c r="CH304" s="396"/>
      <c r="CI304" s="396"/>
      <c r="CJ304" s="396"/>
      <c r="CK304" s="396"/>
      <c r="CL304" s="396"/>
      <c r="CM304" s="396"/>
      <c r="CN304" s="396"/>
      <c r="CO304" s="396"/>
      <c r="CP304" s="396"/>
      <c r="CQ304" s="396"/>
      <c r="CR304" s="396"/>
      <c r="CS304" s="396"/>
      <c r="CT304" s="396"/>
      <c r="CU304" s="396"/>
      <c r="CV304" s="396"/>
      <c r="CW304" s="396"/>
      <c r="CX304" s="396"/>
      <c r="CY304" s="396"/>
      <c r="CZ304" s="396"/>
      <c r="DA304" s="396"/>
      <c r="DB304" s="396"/>
      <c r="DC304" s="396"/>
      <c r="DD304" s="396"/>
      <c r="DE304" s="396"/>
      <c r="DF304" s="396"/>
      <c r="DG304" s="396"/>
      <c r="DH304" s="396"/>
      <c r="DI304" s="396"/>
      <c r="DJ304" s="396"/>
      <c r="DK304" s="396"/>
      <c r="DL304" s="396"/>
      <c r="DM304" s="396"/>
      <c r="DN304" s="396"/>
      <c r="DO304" s="396"/>
      <c r="DP304" s="396"/>
      <c r="DQ304" s="396"/>
      <c r="DR304" s="396"/>
      <c r="DS304" s="396"/>
      <c r="DT304" s="396"/>
      <c r="DU304" s="396"/>
      <c r="DV304" s="396"/>
      <c r="DW304" s="396"/>
      <c r="DX304" s="396"/>
      <c r="DY304" s="396"/>
      <c r="DZ304" s="396"/>
      <c r="EA304" s="396"/>
      <c r="EB304" s="396"/>
      <c r="EC304" s="396"/>
      <c r="ED304" s="396"/>
      <c r="EE304" s="396"/>
      <c r="EF304" s="396"/>
      <c r="EG304" s="396"/>
      <c r="EH304" s="396"/>
      <c r="EI304" s="396"/>
      <c r="EJ304" s="396"/>
      <c r="EK304" s="396"/>
      <c r="EL304" s="396"/>
      <c r="EM304" s="396"/>
      <c r="EN304" s="396"/>
      <c r="EO304" s="396"/>
      <c r="EP304" s="396"/>
      <c r="EQ304" s="396"/>
      <c r="ER304" s="396"/>
      <c r="ES304" s="396"/>
      <c r="ET304" s="396"/>
      <c r="EU304" s="396"/>
      <c r="EV304" s="396"/>
      <c r="EW304" s="396"/>
      <c r="EX304" s="396"/>
      <c r="EY304" s="396"/>
      <c r="EZ304" s="396"/>
      <c r="FA304" s="396"/>
      <c r="FB304" s="396"/>
      <c r="FC304" s="396"/>
      <c r="FD304" s="396"/>
      <c r="FE304" s="396"/>
      <c r="FF304" s="396"/>
      <c r="FG304" s="396"/>
      <c r="FH304" s="396"/>
      <c r="FI304" s="396"/>
      <c r="FJ304" s="396"/>
      <c r="FK304" s="396"/>
      <c r="FL304" s="396"/>
      <c r="FM304" s="396"/>
      <c r="FN304" s="396"/>
      <c r="FO304" s="396"/>
      <c r="FP304" s="396"/>
      <c r="FQ304" s="396"/>
      <c r="FR304" s="396"/>
      <c r="FS304" s="396"/>
      <c r="FT304" s="396"/>
      <c r="FU304" s="396"/>
      <c r="FV304" s="396"/>
      <c r="FW304" s="396"/>
      <c r="FX304" s="396"/>
      <c r="FY304" s="396"/>
      <c r="FZ304" s="396"/>
      <c r="GA304" s="396"/>
      <c r="GB304" s="396"/>
      <c r="GC304" s="396"/>
      <c r="GD304" s="396"/>
      <c r="GE304" s="396"/>
      <c r="GF304" s="396"/>
      <c r="GG304" s="396"/>
      <c r="GH304" s="396"/>
      <c r="GI304" s="396"/>
      <c r="GJ304" s="396"/>
      <c r="GK304" s="396"/>
      <c r="GL304" s="396"/>
      <c r="GM304" s="396"/>
      <c r="GN304" s="396"/>
      <c r="GO304" s="396"/>
      <c r="GP304" s="396"/>
      <c r="GQ304" s="396"/>
      <c r="GR304" s="396"/>
      <c r="GS304" s="396"/>
      <c r="GT304" s="396"/>
      <c r="GU304" s="396"/>
      <c r="GV304" s="396"/>
      <c r="GW304" s="396"/>
      <c r="GX304" s="396"/>
      <c r="GY304" s="396"/>
      <c r="GZ304" s="396"/>
      <c r="HA304" s="396"/>
      <c r="HB304" s="396"/>
      <c r="HC304" s="396"/>
      <c r="HD304" s="396"/>
      <c r="HE304" s="396"/>
      <c r="HF304" s="396"/>
      <c r="HG304" s="396"/>
      <c r="HH304" s="396"/>
      <c r="HI304" s="396"/>
      <c r="HJ304" s="396"/>
      <c r="HK304" s="396"/>
      <c r="HL304" s="396"/>
      <c r="HM304" s="396"/>
      <c r="HN304" s="396"/>
      <c r="HO304" s="396"/>
      <c r="HP304" s="396"/>
      <c r="HQ304" s="396"/>
      <c r="HR304" s="396"/>
      <c r="HS304" s="396"/>
      <c r="HT304" s="396"/>
      <c r="HU304" s="396"/>
      <c r="HV304" s="396"/>
      <c r="HW304" s="396"/>
      <c r="HX304" s="396"/>
      <c r="HY304" s="396"/>
      <c r="HZ304" s="396"/>
      <c r="IA304" s="396"/>
      <c r="IB304" s="396"/>
      <c r="IC304" s="396"/>
      <c r="ID304" s="396"/>
      <c r="IE304" s="396"/>
      <c r="IF304" s="396"/>
      <c r="IG304" s="396"/>
      <c r="IH304" s="396"/>
      <c r="II304" s="396"/>
      <c r="IJ304" s="396"/>
      <c r="IK304" s="396"/>
      <c r="IL304" s="396"/>
      <c r="IM304" s="396"/>
      <c r="IN304" s="396"/>
      <c r="IO304" s="396"/>
      <c r="IP304" s="396"/>
      <c r="IQ304" s="396"/>
      <c r="IR304" s="396"/>
      <c r="IS304" s="396"/>
      <c r="IT304" s="396"/>
      <c r="IU304" s="396"/>
      <c r="IV304" s="396"/>
      <c r="IW304" s="396"/>
      <c r="IX304" s="396"/>
      <c r="IY304" s="396"/>
      <c r="IZ304" s="396"/>
      <c r="JA304" s="396"/>
      <c r="JB304" s="396"/>
      <c r="JC304" s="396"/>
      <c r="JD304" s="396"/>
      <c r="JE304" s="396"/>
      <c r="JF304" s="396"/>
      <c r="JG304" s="396"/>
      <c r="JH304" s="396"/>
      <c r="JI304" s="396"/>
      <c r="JJ304" s="396"/>
      <c r="JK304" s="396"/>
      <c r="JL304" s="396"/>
      <c r="JM304" s="396"/>
      <c r="JN304" s="396"/>
      <c r="JO304" s="396"/>
      <c r="JP304" s="396"/>
      <c r="JQ304" s="396"/>
      <c r="JR304" s="396"/>
      <c r="JS304" s="396"/>
      <c r="JT304" s="396"/>
      <c r="JU304" s="396"/>
      <c r="JV304" s="396"/>
      <c r="JW304" s="396"/>
      <c r="JX304" s="396"/>
      <c r="JY304" s="396"/>
      <c r="JZ304" s="396"/>
      <c r="KA304" s="396"/>
      <c r="KB304" s="396"/>
      <c r="KC304" s="396"/>
      <c r="KD304" s="396"/>
      <c r="KE304" s="396"/>
      <c r="KF304" s="396"/>
      <c r="KG304" s="396"/>
      <c r="KH304" s="396"/>
      <c r="KI304" s="396"/>
      <c r="KJ304" s="396"/>
      <c r="KK304" s="396"/>
      <c r="KL304" s="396"/>
      <c r="KM304" s="396"/>
      <c r="KN304" s="396"/>
      <c r="KO304" s="396"/>
      <c r="KP304" s="396"/>
      <c r="KQ304" s="396"/>
      <c r="KR304" s="396"/>
      <c r="KS304" s="396"/>
      <c r="KT304" s="396"/>
      <c r="KU304" s="396"/>
      <c r="KV304" s="396"/>
      <c r="KW304" s="396"/>
      <c r="KX304" s="396"/>
      <c r="KY304" s="396"/>
      <c r="KZ304" s="396"/>
      <c r="LA304" s="396"/>
      <c r="LB304" s="396"/>
      <c r="LC304" s="396"/>
      <c r="LD304" s="396"/>
      <c r="LE304" s="396"/>
      <c r="LF304" s="396"/>
      <c r="LG304" s="396"/>
      <c r="LH304" s="396"/>
      <c r="LI304" s="396"/>
      <c r="LJ304" s="396"/>
      <c r="LK304" s="396"/>
      <c r="LL304" s="396"/>
      <c r="LM304" s="396"/>
      <c r="LN304" s="396"/>
      <c r="LO304" s="396"/>
      <c r="LP304" s="396"/>
      <c r="LQ304" s="396"/>
      <c r="LR304" s="396"/>
      <c r="LS304" s="396"/>
      <c r="LT304" s="396"/>
      <c r="LU304" s="396"/>
      <c r="LV304" s="396"/>
      <c r="LW304" s="396"/>
      <c r="LX304" s="396"/>
      <c r="LY304" s="396"/>
      <c r="LZ304" s="396"/>
      <c r="MA304" s="396"/>
      <c r="MB304" s="396"/>
      <c r="MC304" s="396"/>
      <c r="MD304" s="396"/>
      <c r="ME304" s="396"/>
      <c r="MF304" s="396"/>
      <c r="MG304" s="396"/>
      <c r="MH304" s="396"/>
      <c r="MI304" s="396"/>
      <c r="MJ304" s="396"/>
      <c r="MK304" s="396"/>
      <c r="ML304" s="396"/>
      <c r="MM304" s="396"/>
      <c r="MN304" s="396"/>
      <c r="MO304" s="396"/>
      <c r="MP304" s="396"/>
      <c r="MQ304" s="396"/>
      <c r="MR304" s="396"/>
      <c r="MS304" s="396"/>
      <c r="MT304" s="396"/>
      <c r="MU304" s="396"/>
      <c r="MV304" s="396"/>
      <c r="MW304" s="396"/>
      <c r="MX304" s="396"/>
      <c r="MY304" s="396"/>
      <c r="MZ304" s="396"/>
      <c r="NA304" s="396"/>
      <c r="NB304" s="396"/>
      <c r="NC304" s="396"/>
      <c r="ND304" s="396"/>
      <c r="NE304" s="396"/>
      <c r="NF304" s="396"/>
      <c r="NG304" s="396"/>
      <c r="NH304" s="396"/>
      <c r="NI304" s="396"/>
      <c r="NJ304" s="396"/>
      <c r="NK304" s="396"/>
      <c r="NL304" s="396"/>
      <c r="NM304" s="396"/>
      <c r="NN304" s="396"/>
      <c r="NO304" s="396"/>
      <c r="NP304" s="396"/>
      <c r="NQ304" s="396"/>
      <c r="NR304" s="396"/>
      <c r="NS304" s="396"/>
      <c r="NT304" s="396"/>
      <c r="NU304" s="396"/>
      <c r="NV304" s="396"/>
      <c r="NW304" s="396"/>
      <c r="NX304" s="396"/>
      <c r="NY304" s="396"/>
      <c r="NZ304" s="396"/>
      <c r="OA304" s="396"/>
      <c r="OB304" s="396"/>
      <c r="OC304" s="396"/>
      <c r="OD304" s="396"/>
      <c r="OE304" s="396"/>
      <c r="OF304" s="396"/>
      <c r="OG304" s="396"/>
      <c r="OH304" s="396"/>
      <c r="OI304" s="396"/>
      <c r="OJ304" s="396"/>
      <c r="OK304" s="396"/>
      <c r="OL304" s="396"/>
      <c r="OM304" s="396"/>
      <c r="ON304" s="396"/>
      <c r="OO304" s="396"/>
      <c r="OP304" s="396"/>
      <c r="OQ304" s="396"/>
      <c r="OR304" s="396"/>
      <c r="OS304" s="396"/>
      <c r="OT304" s="396"/>
      <c r="OU304" s="396"/>
      <c r="OV304" s="396"/>
      <c r="OW304" s="396"/>
      <c r="OX304" s="396"/>
      <c r="OY304" s="396"/>
      <c r="OZ304" s="396"/>
      <c r="PA304" s="396"/>
      <c r="PB304" s="396"/>
      <c r="PC304" s="396"/>
      <c r="PD304" s="396"/>
      <c r="PE304" s="396"/>
      <c r="PF304" s="396"/>
      <c r="PG304" s="396"/>
      <c r="PH304" s="396"/>
      <c r="PI304" s="396"/>
      <c r="PJ304" s="396"/>
      <c r="PK304" s="396"/>
      <c r="PL304" s="396"/>
      <c r="PM304" s="396"/>
      <c r="PN304" s="396"/>
      <c r="PO304" s="396"/>
      <c r="PP304" s="396"/>
      <c r="PQ304" s="396"/>
      <c r="PR304" s="396"/>
      <c r="PS304" s="396"/>
      <c r="PT304" s="396"/>
      <c r="PU304" s="396"/>
      <c r="PV304" s="396"/>
      <c r="PW304" s="396"/>
      <c r="PX304" s="396"/>
      <c r="PY304" s="396"/>
      <c r="PZ304" s="396"/>
      <c r="QA304" s="396"/>
      <c r="QB304" s="396"/>
      <c r="QC304" s="396"/>
      <c r="QD304" s="396"/>
      <c r="QE304" s="396"/>
      <c r="QF304" s="396"/>
      <c r="QG304" s="396"/>
      <c r="QH304" s="396"/>
      <c r="QI304" s="396"/>
      <c r="QJ304" s="396"/>
      <c r="QK304" s="396"/>
      <c r="QL304" s="396"/>
      <c r="QM304" s="396"/>
      <c r="QN304" s="396"/>
      <c r="QO304" s="396"/>
      <c r="QP304" s="396"/>
      <c r="QQ304" s="396"/>
      <c r="QR304" s="396"/>
      <c r="QS304" s="396"/>
      <c r="QT304" s="396"/>
    </row>
    <row r="305" spans="1:462" s="397" customFormat="1">
      <c r="A305" s="375">
        <v>8</v>
      </c>
      <c r="B305" s="149" t="s">
        <v>1475</v>
      </c>
      <c r="C305" s="144"/>
      <c r="D305" s="144"/>
      <c r="E305" s="386"/>
      <c r="F305" s="387"/>
      <c r="G305" s="396"/>
      <c r="H305" s="396"/>
      <c r="I305" s="396"/>
      <c r="J305" s="396"/>
      <c r="K305" s="396"/>
      <c r="L305" s="396"/>
      <c r="M305" s="396"/>
      <c r="N305" s="396"/>
      <c r="O305" s="396"/>
      <c r="P305" s="396"/>
      <c r="Q305" s="396"/>
      <c r="R305" s="396"/>
      <c r="S305" s="396"/>
      <c r="T305" s="396"/>
      <c r="U305" s="396"/>
      <c r="V305" s="396"/>
      <c r="W305" s="396"/>
      <c r="X305" s="396"/>
      <c r="Y305" s="396"/>
      <c r="Z305" s="396"/>
      <c r="AA305" s="396"/>
      <c r="AB305" s="396"/>
      <c r="AC305" s="396"/>
      <c r="AD305" s="396"/>
      <c r="AE305" s="396"/>
      <c r="AF305" s="396"/>
      <c r="AG305" s="396"/>
      <c r="AH305" s="396"/>
      <c r="AI305" s="396"/>
      <c r="AJ305" s="396"/>
      <c r="AK305" s="396"/>
      <c r="AL305" s="396"/>
      <c r="AM305" s="396"/>
      <c r="AN305" s="396"/>
      <c r="AO305" s="396"/>
      <c r="AP305" s="396"/>
      <c r="AQ305" s="396"/>
      <c r="AR305" s="396"/>
      <c r="AS305" s="396"/>
      <c r="AT305" s="396"/>
      <c r="AU305" s="396"/>
      <c r="AV305" s="396"/>
      <c r="AW305" s="396"/>
      <c r="AX305" s="396"/>
      <c r="AY305" s="396"/>
      <c r="AZ305" s="396"/>
      <c r="BA305" s="396"/>
      <c r="BB305" s="396"/>
      <c r="BC305" s="396"/>
      <c r="BD305" s="396"/>
      <c r="BE305" s="396"/>
      <c r="BF305" s="396"/>
      <c r="BG305" s="396"/>
      <c r="BH305" s="396"/>
      <c r="BI305" s="396"/>
      <c r="BJ305" s="396"/>
      <c r="BK305" s="396"/>
      <c r="BL305" s="396"/>
      <c r="BM305" s="396"/>
      <c r="BN305" s="396"/>
      <c r="BO305" s="396"/>
      <c r="BP305" s="396"/>
      <c r="BQ305" s="396"/>
      <c r="BR305" s="396"/>
      <c r="BS305" s="396"/>
      <c r="BT305" s="396"/>
      <c r="BU305" s="396"/>
      <c r="BV305" s="396"/>
      <c r="BW305" s="396"/>
      <c r="BX305" s="396"/>
      <c r="BY305" s="396"/>
      <c r="BZ305" s="396"/>
      <c r="CA305" s="396"/>
      <c r="CB305" s="396"/>
      <c r="CC305" s="396"/>
      <c r="CD305" s="396"/>
      <c r="CE305" s="396"/>
      <c r="CF305" s="396"/>
      <c r="CG305" s="396"/>
      <c r="CH305" s="396"/>
      <c r="CI305" s="396"/>
      <c r="CJ305" s="396"/>
      <c r="CK305" s="396"/>
      <c r="CL305" s="396"/>
      <c r="CM305" s="396"/>
      <c r="CN305" s="396"/>
      <c r="CO305" s="396"/>
      <c r="CP305" s="396"/>
      <c r="CQ305" s="396"/>
      <c r="CR305" s="396"/>
      <c r="CS305" s="396"/>
      <c r="CT305" s="396"/>
      <c r="CU305" s="396"/>
      <c r="CV305" s="396"/>
      <c r="CW305" s="396"/>
      <c r="CX305" s="396"/>
      <c r="CY305" s="396"/>
      <c r="CZ305" s="396"/>
      <c r="DA305" s="396"/>
      <c r="DB305" s="396"/>
      <c r="DC305" s="396"/>
      <c r="DD305" s="396"/>
      <c r="DE305" s="396"/>
      <c r="DF305" s="396"/>
      <c r="DG305" s="396"/>
      <c r="DH305" s="396"/>
      <c r="DI305" s="396"/>
      <c r="DJ305" s="396"/>
      <c r="DK305" s="396"/>
      <c r="DL305" s="396"/>
      <c r="DM305" s="396"/>
      <c r="DN305" s="396"/>
      <c r="DO305" s="396"/>
      <c r="DP305" s="396"/>
      <c r="DQ305" s="396"/>
      <c r="DR305" s="396"/>
      <c r="DS305" s="396"/>
      <c r="DT305" s="396"/>
      <c r="DU305" s="396"/>
      <c r="DV305" s="396"/>
      <c r="DW305" s="396"/>
      <c r="DX305" s="396"/>
      <c r="DY305" s="396"/>
      <c r="DZ305" s="396"/>
      <c r="EA305" s="396"/>
      <c r="EB305" s="396"/>
      <c r="EC305" s="396"/>
      <c r="ED305" s="396"/>
      <c r="EE305" s="396"/>
      <c r="EF305" s="396"/>
      <c r="EG305" s="396"/>
      <c r="EH305" s="396"/>
      <c r="EI305" s="396"/>
      <c r="EJ305" s="396"/>
      <c r="EK305" s="396"/>
      <c r="EL305" s="396"/>
      <c r="EM305" s="396"/>
      <c r="EN305" s="396"/>
      <c r="EO305" s="396"/>
      <c r="EP305" s="396"/>
      <c r="EQ305" s="396"/>
      <c r="ER305" s="396"/>
      <c r="ES305" s="396"/>
      <c r="ET305" s="396"/>
      <c r="EU305" s="396"/>
      <c r="EV305" s="396"/>
      <c r="EW305" s="396"/>
      <c r="EX305" s="396"/>
      <c r="EY305" s="396"/>
      <c r="EZ305" s="396"/>
      <c r="FA305" s="396"/>
      <c r="FB305" s="396"/>
      <c r="FC305" s="396"/>
      <c r="FD305" s="396"/>
      <c r="FE305" s="396"/>
      <c r="FF305" s="396"/>
      <c r="FG305" s="396"/>
      <c r="FH305" s="396"/>
      <c r="FI305" s="396"/>
      <c r="FJ305" s="396"/>
      <c r="FK305" s="396"/>
      <c r="FL305" s="396"/>
      <c r="FM305" s="396"/>
      <c r="FN305" s="396"/>
      <c r="FO305" s="396"/>
      <c r="FP305" s="396"/>
      <c r="FQ305" s="396"/>
      <c r="FR305" s="396"/>
      <c r="FS305" s="396"/>
      <c r="FT305" s="396"/>
      <c r="FU305" s="396"/>
      <c r="FV305" s="396"/>
      <c r="FW305" s="396"/>
      <c r="FX305" s="396"/>
      <c r="FY305" s="396"/>
      <c r="FZ305" s="396"/>
      <c r="GA305" s="396"/>
      <c r="GB305" s="396"/>
      <c r="GC305" s="396"/>
      <c r="GD305" s="396"/>
      <c r="GE305" s="396"/>
      <c r="GF305" s="396"/>
      <c r="GG305" s="396"/>
      <c r="GH305" s="396"/>
      <c r="GI305" s="396"/>
      <c r="GJ305" s="396"/>
      <c r="GK305" s="396"/>
      <c r="GL305" s="396"/>
      <c r="GM305" s="396"/>
      <c r="GN305" s="396"/>
      <c r="GO305" s="396"/>
      <c r="GP305" s="396"/>
      <c r="GQ305" s="396"/>
      <c r="GR305" s="396"/>
      <c r="GS305" s="396"/>
      <c r="GT305" s="396"/>
      <c r="GU305" s="396"/>
      <c r="GV305" s="396"/>
      <c r="GW305" s="396"/>
      <c r="GX305" s="396"/>
      <c r="GY305" s="396"/>
      <c r="GZ305" s="396"/>
      <c r="HA305" s="396"/>
      <c r="HB305" s="396"/>
      <c r="HC305" s="396"/>
      <c r="HD305" s="396"/>
      <c r="HE305" s="396"/>
      <c r="HF305" s="396"/>
      <c r="HG305" s="396"/>
      <c r="HH305" s="396"/>
      <c r="HI305" s="396"/>
      <c r="HJ305" s="396"/>
      <c r="HK305" s="396"/>
      <c r="HL305" s="396"/>
      <c r="HM305" s="396"/>
      <c r="HN305" s="396"/>
      <c r="HO305" s="396"/>
      <c r="HP305" s="396"/>
      <c r="HQ305" s="396"/>
      <c r="HR305" s="396"/>
      <c r="HS305" s="396"/>
      <c r="HT305" s="396"/>
      <c r="HU305" s="396"/>
      <c r="HV305" s="396"/>
      <c r="HW305" s="396"/>
      <c r="HX305" s="396"/>
      <c r="HY305" s="396"/>
      <c r="HZ305" s="396"/>
      <c r="IA305" s="396"/>
      <c r="IB305" s="396"/>
      <c r="IC305" s="396"/>
      <c r="ID305" s="396"/>
      <c r="IE305" s="396"/>
      <c r="IF305" s="396"/>
      <c r="IG305" s="396"/>
      <c r="IH305" s="396"/>
      <c r="II305" s="396"/>
      <c r="IJ305" s="396"/>
      <c r="IK305" s="396"/>
      <c r="IL305" s="396"/>
      <c r="IM305" s="396"/>
      <c r="IN305" s="396"/>
      <c r="IO305" s="396"/>
      <c r="IP305" s="396"/>
      <c r="IQ305" s="396"/>
      <c r="IR305" s="396"/>
      <c r="IS305" s="396"/>
      <c r="IT305" s="396"/>
      <c r="IU305" s="396"/>
      <c r="IV305" s="396"/>
      <c r="IW305" s="396"/>
      <c r="IX305" s="396"/>
      <c r="IY305" s="396"/>
      <c r="IZ305" s="396"/>
      <c r="JA305" s="396"/>
      <c r="JB305" s="396"/>
      <c r="JC305" s="396"/>
      <c r="JD305" s="396"/>
      <c r="JE305" s="396"/>
      <c r="JF305" s="396"/>
      <c r="JG305" s="396"/>
      <c r="JH305" s="396"/>
      <c r="JI305" s="396"/>
      <c r="JJ305" s="396"/>
      <c r="JK305" s="396"/>
      <c r="JL305" s="396"/>
      <c r="JM305" s="396"/>
      <c r="JN305" s="396"/>
      <c r="JO305" s="396"/>
      <c r="JP305" s="396"/>
      <c r="JQ305" s="396"/>
      <c r="JR305" s="396"/>
      <c r="JS305" s="396"/>
      <c r="JT305" s="396"/>
      <c r="JU305" s="396"/>
      <c r="JV305" s="396"/>
      <c r="JW305" s="396"/>
      <c r="JX305" s="396"/>
      <c r="JY305" s="396"/>
      <c r="JZ305" s="396"/>
      <c r="KA305" s="396"/>
      <c r="KB305" s="396"/>
      <c r="KC305" s="396"/>
      <c r="KD305" s="396"/>
      <c r="KE305" s="396"/>
      <c r="KF305" s="396"/>
      <c r="KG305" s="396"/>
      <c r="KH305" s="396"/>
      <c r="KI305" s="396"/>
      <c r="KJ305" s="396"/>
      <c r="KK305" s="396"/>
      <c r="KL305" s="396"/>
      <c r="KM305" s="396"/>
      <c r="KN305" s="396"/>
      <c r="KO305" s="396"/>
      <c r="KP305" s="396"/>
      <c r="KQ305" s="396"/>
      <c r="KR305" s="396"/>
      <c r="KS305" s="396"/>
      <c r="KT305" s="396"/>
      <c r="KU305" s="396"/>
      <c r="KV305" s="396"/>
      <c r="KW305" s="396"/>
      <c r="KX305" s="396"/>
      <c r="KY305" s="396"/>
      <c r="KZ305" s="396"/>
      <c r="LA305" s="396"/>
      <c r="LB305" s="396"/>
      <c r="LC305" s="396"/>
      <c r="LD305" s="396"/>
      <c r="LE305" s="396"/>
      <c r="LF305" s="396"/>
      <c r="LG305" s="396"/>
      <c r="LH305" s="396"/>
      <c r="LI305" s="396"/>
      <c r="LJ305" s="396"/>
      <c r="LK305" s="396"/>
      <c r="LL305" s="396"/>
      <c r="LM305" s="396"/>
      <c r="LN305" s="396"/>
      <c r="LO305" s="396"/>
      <c r="LP305" s="396"/>
      <c r="LQ305" s="396"/>
      <c r="LR305" s="396"/>
      <c r="LS305" s="396"/>
      <c r="LT305" s="396"/>
      <c r="LU305" s="396"/>
      <c r="LV305" s="396"/>
      <c r="LW305" s="396"/>
      <c r="LX305" s="396"/>
      <c r="LY305" s="396"/>
      <c r="LZ305" s="396"/>
      <c r="MA305" s="396"/>
      <c r="MB305" s="396"/>
      <c r="MC305" s="396"/>
      <c r="MD305" s="396"/>
      <c r="ME305" s="396"/>
      <c r="MF305" s="396"/>
      <c r="MG305" s="396"/>
      <c r="MH305" s="396"/>
      <c r="MI305" s="396"/>
      <c r="MJ305" s="396"/>
      <c r="MK305" s="396"/>
      <c r="ML305" s="396"/>
      <c r="MM305" s="396"/>
      <c r="MN305" s="396"/>
      <c r="MO305" s="396"/>
      <c r="MP305" s="396"/>
      <c r="MQ305" s="396"/>
      <c r="MR305" s="396"/>
      <c r="MS305" s="396"/>
      <c r="MT305" s="396"/>
      <c r="MU305" s="396"/>
      <c r="MV305" s="396"/>
      <c r="MW305" s="396"/>
      <c r="MX305" s="396"/>
      <c r="MY305" s="396"/>
      <c r="MZ305" s="396"/>
      <c r="NA305" s="396"/>
      <c r="NB305" s="396"/>
      <c r="NC305" s="396"/>
      <c r="ND305" s="396"/>
      <c r="NE305" s="396"/>
      <c r="NF305" s="396"/>
      <c r="NG305" s="396"/>
      <c r="NH305" s="396"/>
      <c r="NI305" s="396"/>
      <c r="NJ305" s="396"/>
      <c r="NK305" s="396"/>
      <c r="NL305" s="396"/>
      <c r="NM305" s="396"/>
      <c r="NN305" s="396"/>
      <c r="NO305" s="396"/>
      <c r="NP305" s="396"/>
      <c r="NQ305" s="396"/>
      <c r="NR305" s="396"/>
      <c r="NS305" s="396"/>
      <c r="NT305" s="396"/>
      <c r="NU305" s="396"/>
      <c r="NV305" s="396"/>
      <c r="NW305" s="396"/>
      <c r="NX305" s="396"/>
      <c r="NY305" s="396"/>
      <c r="NZ305" s="396"/>
      <c r="OA305" s="396"/>
      <c r="OB305" s="396"/>
      <c r="OC305" s="396"/>
      <c r="OD305" s="396"/>
      <c r="OE305" s="396"/>
      <c r="OF305" s="396"/>
      <c r="OG305" s="396"/>
      <c r="OH305" s="396"/>
      <c r="OI305" s="396"/>
      <c r="OJ305" s="396"/>
      <c r="OK305" s="396"/>
      <c r="OL305" s="396"/>
      <c r="OM305" s="396"/>
      <c r="ON305" s="396"/>
      <c r="OO305" s="396"/>
      <c r="OP305" s="396"/>
      <c r="OQ305" s="396"/>
      <c r="OR305" s="396"/>
      <c r="OS305" s="396"/>
      <c r="OT305" s="396"/>
      <c r="OU305" s="396"/>
      <c r="OV305" s="396"/>
      <c r="OW305" s="396"/>
      <c r="OX305" s="396"/>
      <c r="OY305" s="396"/>
      <c r="OZ305" s="396"/>
      <c r="PA305" s="396"/>
      <c r="PB305" s="396"/>
      <c r="PC305" s="396"/>
      <c r="PD305" s="396"/>
      <c r="PE305" s="396"/>
      <c r="PF305" s="396"/>
      <c r="PG305" s="396"/>
      <c r="PH305" s="396"/>
      <c r="PI305" s="396"/>
      <c r="PJ305" s="396"/>
      <c r="PK305" s="396"/>
      <c r="PL305" s="396"/>
      <c r="PM305" s="396"/>
      <c r="PN305" s="396"/>
      <c r="PO305" s="396"/>
      <c r="PP305" s="396"/>
      <c r="PQ305" s="396"/>
      <c r="PR305" s="396"/>
      <c r="PS305" s="396"/>
      <c r="PT305" s="396"/>
      <c r="PU305" s="396"/>
      <c r="PV305" s="396"/>
      <c r="PW305" s="396"/>
      <c r="PX305" s="396"/>
      <c r="PY305" s="396"/>
      <c r="PZ305" s="396"/>
      <c r="QA305" s="396"/>
      <c r="QB305" s="396"/>
      <c r="QC305" s="396"/>
      <c r="QD305" s="396"/>
      <c r="QE305" s="396"/>
      <c r="QF305" s="396"/>
      <c r="QG305" s="396"/>
      <c r="QH305" s="396"/>
      <c r="QI305" s="396"/>
      <c r="QJ305" s="396"/>
      <c r="QK305" s="396"/>
      <c r="QL305" s="396"/>
      <c r="QM305" s="396"/>
      <c r="QN305" s="396"/>
      <c r="QO305" s="396"/>
      <c r="QP305" s="396"/>
      <c r="QQ305" s="396"/>
      <c r="QR305" s="396"/>
      <c r="QS305" s="396"/>
      <c r="QT305" s="396"/>
    </row>
    <row r="306" spans="1:462" s="397" customFormat="1">
      <c r="A306" s="377"/>
      <c r="B306" s="151" t="s">
        <v>1476</v>
      </c>
      <c r="C306" s="146"/>
      <c r="D306" s="129" t="s">
        <v>1477</v>
      </c>
      <c r="E306" s="146"/>
      <c r="F306" s="158"/>
      <c r="G306" s="396"/>
      <c r="H306" s="396"/>
      <c r="I306" s="396"/>
      <c r="J306" s="396"/>
      <c r="K306" s="396"/>
      <c r="L306" s="396"/>
      <c r="M306" s="396"/>
      <c r="N306" s="396"/>
      <c r="O306" s="396"/>
      <c r="P306" s="396"/>
      <c r="Q306" s="396"/>
      <c r="R306" s="396"/>
      <c r="S306" s="396"/>
      <c r="T306" s="396"/>
      <c r="U306" s="396"/>
      <c r="V306" s="396"/>
      <c r="W306" s="396"/>
      <c r="X306" s="396"/>
      <c r="Y306" s="396"/>
      <c r="Z306" s="396"/>
      <c r="AA306" s="396"/>
      <c r="AB306" s="396"/>
      <c r="AC306" s="396"/>
      <c r="AD306" s="396"/>
      <c r="AE306" s="396"/>
      <c r="AF306" s="396"/>
      <c r="AG306" s="396"/>
      <c r="AH306" s="396"/>
      <c r="AI306" s="396"/>
      <c r="AJ306" s="396"/>
      <c r="AK306" s="396"/>
      <c r="AL306" s="396"/>
      <c r="AM306" s="396"/>
      <c r="AN306" s="396"/>
      <c r="AO306" s="396"/>
      <c r="AP306" s="396"/>
      <c r="AQ306" s="396"/>
      <c r="AR306" s="396"/>
      <c r="AS306" s="396"/>
      <c r="AT306" s="396"/>
      <c r="AU306" s="396"/>
      <c r="AV306" s="396"/>
      <c r="AW306" s="396"/>
      <c r="AX306" s="396"/>
      <c r="AY306" s="396"/>
      <c r="AZ306" s="396"/>
      <c r="BA306" s="396"/>
      <c r="BB306" s="396"/>
      <c r="BC306" s="396"/>
      <c r="BD306" s="396"/>
      <c r="BE306" s="396"/>
      <c r="BF306" s="396"/>
      <c r="BG306" s="396"/>
      <c r="BH306" s="396"/>
      <c r="BI306" s="396"/>
      <c r="BJ306" s="396"/>
      <c r="BK306" s="396"/>
      <c r="BL306" s="396"/>
      <c r="BM306" s="396"/>
      <c r="BN306" s="396"/>
      <c r="BO306" s="396"/>
      <c r="BP306" s="396"/>
      <c r="BQ306" s="396"/>
      <c r="BR306" s="396"/>
      <c r="BS306" s="396"/>
      <c r="BT306" s="396"/>
      <c r="BU306" s="396"/>
      <c r="BV306" s="396"/>
      <c r="BW306" s="396"/>
      <c r="BX306" s="396"/>
      <c r="BY306" s="396"/>
      <c r="BZ306" s="396"/>
      <c r="CA306" s="396"/>
      <c r="CB306" s="396"/>
      <c r="CC306" s="396"/>
      <c r="CD306" s="396"/>
      <c r="CE306" s="396"/>
      <c r="CF306" s="396"/>
      <c r="CG306" s="396"/>
      <c r="CH306" s="396"/>
      <c r="CI306" s="396"/>
      <c r="CJ306" s="396"/>
      <c r="CK306" s="396"/>
      <c r="CL306" s="396"/>
      <c r="CM306" s="396"/>
      <c r="CN306" s="396"/>
      <c r="CO306" s="396"/>
      <c r="CP306" s="396"/>
      <c r="CQ306" s="396"/>
      <c r="CR306" s="396"/>
      <c r="CS306" s="396"/>
      <c r="CT306" s="396"/>
      <c r="CU306" s="396"/>
      <c r="CV306" s="396"/>
      <c r="CW306" s="396"/>
      <c r="CX306" s="396"/>
      <c r="CY306" s="396"/>
      <c r="CZ306" s="396"/>
      <c r="DA306" s="396"/>
      <c r="DB306" s="396"/>
      <c r="DC306" s="396"/>
      <c r="DD306" s="396"/>
      <c r="DE306" s="396"/>
      <c r="DF306" s="396"/>
      <c r="DG306" s="396"/>
      <c r="DH306" s="396"/>
      <c r="DI306" s="396"/>
      <c r="DJ306" s="396"/>
      <c r="DK306" s="396"/>
      <c r="DL306" s="396"/>
      <c r="DM306" s="396"/>
      <c r="DN306" s="396"/>
      <c r="DO306" s="396"/>
      <c r="DP306" s="396"/>
      <c r="DQ306" s="396"/>
      <c r="DR306" s="396"/>
      <c r="DS306" s="396"/>
      <c r="DT306" s="396"/>
      <c r="DU306" s="396"/>
      <c r="DV306" s="396"/>
      <c r="DW306" s="396"/>
      <c r="DX306" s="396"/>
      <c r="DY306" s="396"/>
      <c r="DZ306" s="396"/>
      <c r="EA306" s="396"/>
      <c r="EB306" s="396"/>
      <c r="EC306" s="396"/>
      <c r="ED306" s="396"/>
      <c r="EE306" s="396"/>
      <c r="EF306" s="396"/>
      <c r="EG306" s="396"/>
      <c r="EH306" s="396"/>
      <c r="EI306" s="396"/>
      <c r="EJ306" s="396"/>
      <c r="EK306" s="396"/>
      <c r="EL306" s="396"/>
      <c r="EM306" s="396"/>
      <c r="EN306" s="396"/>
      <c r="EO306" s="396"/>
      <c r="EP306" s="396"/>
      <c r="EQ306" s="396"/>
      <c r="ER306" s="396"/>
      <c r="ES306" s="396"/>
      <c r="ET306" s="396"/>
      <c r="EU306" s="396"/>
      <c r="EV306" s="396"/>
      <c r="EW306" s="396"/>
      <c r="EX306" s="396"/>
      <c r="EY306" s="396"/>
      <c r="EZ306" s="396"/>
      <c r="FA306" s="396"/>
      <c r="FB306" s="396"/>
      <c r="FC306" s="396"/>
      <c r="FD306" s="396"/>
      <c r="FE306" s="396"/>
      <c r="FF306" s="396"/>
      <c r="FG306" s="396"/>
      <c r="FH306" s="396"/>
      <c r="FI306" s="396"/>
      <c r="FJ306" s="396"/>
      <c r="FK306" s="396"/>
      <c r="FL306" s="396"/>
      <c r="FM306" s="396"/>
      <c r="FN306" s="396"/>
      <c r="FO306" s="396"/>
      <c r="FP306" s="396"/>
      <c r="FQ306" s="396"/>
      <c r="FR306" s="396"/>
      <c r="FS306" s="396"/>
      <c r="FT306" s="396"/>
      <c r="FU306" s="396"/>
      <c r="FV306" s="396"/>
      <c r="FW306" s="396"/>
      <c r="FX306" s="396"/>
      <c r="FY306" s="396"/>
      <c r="FZ306" s="396"/>
      <c r="GA306" s="396"/>
      <c r="GB306" s="396"/>
      <c r="GC306" s="396"/>
      <c r="GD306" s="396"/>
      <c r="GE306" s="396"/>
      <c r="GF306" s="396"/>
      <c r="GG306" s="396"/>
      <c r="GH306" s="396"/>
      <c r="GI306" s="396"/>
      <c r="GJ306" s="396"/>
      <c r="GK306" s="396"/>
      <c r="GL306" s="396"/>
      <c r="GM306" s="396"/>
      <c r="GN306" s="396"/>
      <c r="GO306" s="396"/>
      <c r="GP306" s="396"/>
      <c r="GQ306" s="396"/>
      <c r="GR306" s="396"/>
      <c r="GS306" s="396"/>
      <c r="GT306" s="396"/>
      <c r="GU306" s="396"/>
      <c r="GV306" s="396"/>
      <c r="GW306" s="396"/>
      <c r="GX306" s="396"/>
      <c r="GY306" s="396"/>
      <c r="GZ306" s="396"/>
      <c r="HA306" s="396"/>
      <c r="HB306" s="396"/>
      <c r="HC306" s="396"/>
      <c r="HD306" s="396"/>
      <c r="HE306" s="396"/>
      <c r="HF306" s="396"/>
      <c r="HG306" s="396"/>
      <c r="HH306" s="396"/>
      <c r="HI306" s="396"/>
      <c r="HJ306" s="396"/>
      <c r="HK306" s="396"/>
      <c r="HL306" s="396"/>
      <c r="HM306" s="396"/>
      <c r="HN306" s="396"/>
      <c r="HO306" s="396"/>
      <c r="HP306" s="396"/>
      <c r="HQ306" s="396"/>
      <c r="HR306" s="396"/>
      <c r="HS306" s="396"/>
      <c r="HT306" s="396"/>
      <c r="HU306" s="396"/>
      <c r="HV306" s="396"/>
      <c r="HW306" s="396"/>
      <c r="HX306" s="396"/>
      <c r="HY306" s="396"/>
      <c r="HZ306" s="396"/>
      <c r="IA306" s="396"/>
      <c r="IB306" s="396"/>
      <c r="IC306" s="396"/>
      <c r="ID306" s="396"/>
      <c r="IE306" s="396"/>
      <c r="IF306" s="396"/>
      <c r="IG306" s="396"/>
      <c r="IH306" s="396"/>
      <c r="II306" s="396"/>
      <c r="IJ306" s="396"/>
      <c r="IK306" s="396"/>
      <c r="IL306" s="396"/>
      <c r="IM306" s="396"/>
      <c r="IN306" s="396"/>
      <c r="IO306" s="396"/>
      <c r="IP306" s="396"/>
      <c r="IQ306" s="396"/>
      <c r="IR306" s="396"/>
      <c r="IS306" s="396"/>
      <c r="IT306" s="396"/>
      <c r="IU306" s="396"/>
      <c r="IV306" s="396"/>
      <c r="IW306" s="396"/>
      <c r="IX306" s="396"/>
      <c r="IY306" s="396"/>
      <c r="IZ306" s="396"/>
      <c r="JA306" s="396"/>
      <c r="JB306" s="396"/>
      <c r="JC306" s="396"/>
      <c r="JD306" s="396"/>
      <c r="JE306" s="396"/>
      <c r="JF306" s="396"/>
      <c r="JG306" s="396"/>
      <c r="JH306" s="396"/>
      <c r="JI306" s="396"/>
      <c r="JJ306" s="396"/>
      <c r="JK306" s="396"/>
      <c r="JL306" s="396"/>
      <c r="JM306" s="396"/>
      <c r="JN306" s="396"/>
      <c r="JO306" s="396"/>
      <c r="JP306" s="396"/>
      <c r="JQ306" s="396"/>
      <c r="JR306" s="396"/>
      <c r="JS306" s="396"/>
      <c r="JT306" s="396"/>
      <c r="JU306" s="396"/>
      <c r="JV306" s="396"/>
      <c r="JW306" s="396"/>
      <c r="JX306" s="396"/>
      <c r="JY306" s="396"/>
      <c r="JZ306" s="396"/>
      <c r="KA306" s="396"/>
      <c r="KB306" s="396"/>
      <c r="KC306" s="396"/>
      <c r="KD306" s="396"/>
      <c r="KE306" s="396"/>
      <c r="KF306" s="396"/>
      <c r="KG306" s="396"/>
      <c r="KH306" s="396"/>
      <c r="KI306" s="396"/>
      <c r="KJ306" s="396"/>
      <c r="KK306" s="396"/>
      <c r="KL306" s="396"/>
      <c r="KM306" s="396"/>
      <c r="KN306" s="396"/>
      <c r="KO306" s="396"/>
      <c r="KP306" s="396"/>
      <c r="KQ306" s="396"/>
      <c r="KR306" s="396"/>
      <c r="KS306" s="396"/>
      <c r="KT306" s="396"/>
      <c r="KU306" s="396"/>
      <c r="KV306" s="396"/>
      <c r="KW306" s="396"/>
      <c r="KX306" s="396"/>
      <c r="KY306" s="396"/>
      <c r="KZ306" s="396"/>
      <c r="LA306" s="396"/>
      <c r="LB306" s="396"/>
      <c r="LC306" s="396"/>
      <c r="LD306" s="396"/>
      <c r="LE306" s="396"/>
      <c r="LF306" s="396"/>
      <c r="LG306" s="396"/>
      <c r="LH306" s="396"/>
      <c r="LI306" s="396"/>
      <c r="LJ306" s="396"/>
      <c r="LK306" s="396"/>
      <c r="LL306" s="396"/>
      <c r="LM306" s="396"/>
      <c r="LN306" s="396"/>
      <c r="LO306" s="396"/>
      <c r="LP306" s="396"/>
      <c r="LQ306" s="396"/>
      <c r="LR306" s="396"/>
      <c r="LS306" s="396"/>
      <c r="LT306" s="396"/>
      <c r="LU306" s="396"/>
      <c r="LV306" s="396"/>
      <c r="LW306" s="396"/>
      <c r="LX306" s="396"/>
      <c r="LY306" s="396"/>
      <c r="LZ306" s="396"/>
      <c r="MA306" s="396"/>
      <c r="MB306" s="396"/>
      <c r="MC306" s="396"/>
      <c r="MD306" s="396"/>
      <c r="ME306" s="396"/>
      <c r="MF306" s="396"/>
      <c r="MG306" s="396"/>
      <c r="MH306" s="396"/>
      <c r="MI306" s="396"/>
      <c r="MJ306" s="396"/>
      <c r="MK306" s="396"/>
      <c r="ML306" s="396"/>
      <c r="MM306" s="396"/>
      <c r="MN306" s="396"/>
      <c r="MO306" s="396"/>
      <c r="MP306" s="396"/>
      <c r="MQ306" s="396"/>
      <c r="MR306" s="396"/>
      <c r="MS306" s="396"/>
      <c r="MT306" s="396"/>
      <c r="MU306" s="396"/>
      <c r="MV306" s="396"/>
      <c r="MW306" s="396"/>
      <c r="MX306" s="396"/>
      <c r="MY306" s="396"/>
      <c r="MZ306" s="396"/>
      <c r="NA306" s="396"/>
      <c r="NB306" s="396"/>
      <c r="NC306" s="396"/>
      <c r="ND306" s="396"/>
      <c r="NE306" s="396"/>
      <c r="NF306" s="396"/>
      <c r="NG306" s="396"/>
      <c r="NH306" s="396"/>
      <c r="NI306" s="396"/>
      <c r="NJ306" s="396"/>
      <c r="NK306" s="396"/>
      <c r="NL306" s="396"/>
      <c r="NM306" s="396"/>
      <c r="NN306" s="396"/>
      <c r="NO306" s="396"/>
      <c r="NP306" s="396"/>
      <c r="NQ306" s="396"/>
      <c r="NR306" s="396"/>
      <c r="NS306" s="396"/>
      <c r="NT306" s="396"/>
      <c r="NU306" s="396"/>
      <c r="NV306" s="396"/>
      <c r="NW306" s="396"/>
      <c r="NX306" s="396"/>
      <c r="NY306" s="396"/>
      <c r="NZ306" s="396"/>
      <c r="OA306" s="396"/>
      <c r="OB306" s="396"/>
      <c r="OC306" s="396"/>
      <c r="OD306" s="396"/>
      <c r="OE306" s="396"/>
      <c r="OF306" s="396"/>
      <c r="OG306" s="396"/>
      <c r="OH306" s="396"/>
      <c r="OI306" s="396"/>
      <c r="OJ306" s="396"/>
      <c r="OK306" s="396"/>
      <c r="OL306" s="396"/>
      <c r="OM306" s="396"/>
      <c r="ON306" s="396"/>
      <c r="OO306" s="396"/>
      <c r="OP306" s="396"/>
      <c r="OQ306" s="396"/>
      <c r="OR306" s="396"/>
      <c r="OS306" s="396"/>
      <c r="OT306" s="396"/>
      <c r="OU306" s="396"/>
      <c r="OV306" s="396"/>
      <c r="OW306" s="396"/>
      <c r="OX306" s="396"/>
      <c r="OY306" s="396"/>
      <c r="OZ306" s="396"/>
      <c r="PA306" s="396"/>
      <c r="PB306" s="396"/>
      <c r="PC306" s="396"/>
      <c r="PD306" s="396"/>
      <c r="PE306" s="396"/>
      <c r="PF306" s="396"/>
      <c r="PG306" s="396"/>
      <c r="PH306" s="396"/>
      <c r="PI306" s="396"/>
      <c r="PJ306" s="396"/>
      <c r="PK306" s="396"/>
      <c r="PL306" s="396"/>
      <c r="PM306" s="396"/>
      <c r="PN306" s="396"/>
      <c r="PO306" s="396"/>
      <c r="PP306" s="396"/>
      <c r="PQ306" s="396"/>
      <c r="PR306" s="396"/>
      <c r="PS306" s="396"/>
      <c r="PT306" s="396"/>
      <c r="PU306" s="396"/>
      <c r="PV306" s="396"/>
      <c r="PW306" s="396"/>
      <c r="PX306" s="396"/>
      <c r="PY306" s="396"/>
      <c r="PZ306" s="396"/>
      <c r="QA306" s="396"/>
      <c r="QB306" s="396"/>
      <c r="QC306" s="396"/>
      <c r="QD306" s="396"/>
      <c r="QE306" s="396"/>
      <c r="QF306" s="396"/>
      <c r="QG306" s="396"/>
      <c r="QH306" s="396"/>
      <c r="QI306" s="396"/>
      <c r="QJ306" s="396"/>
      <c r="QK306" s="396"/>
      <c r="QL306" s="396"/>
      <c r="QM306" s="396"/>
      <c r="QN306" s="396"/>
      <c r="QO306" s="396"/>
      <c r="QP306" s="396"/>
      <c r="QQ306" s="396"/>
      <c r="QR306" s="396"/>
      <c r="QS306" s="396"/>
      <c r="QT306" s="396"/>
    </row>
    <row r="307" spans="1:462" s="397" customFormat="1">
      <c r="A307" s="377"/>
      <c r="B307" s="151" t="s">
        <v>1478</v>
      </c>
      <c r="C307" s="146"/>
      <c r="D307" s="129" t="s">
        <v>1479</v>
      </c>
      <c r="E307" s="146"/>
      <c r="F307" s="158"/>
      <c r="G307" s="396"/>
      <c r="H307" s="396"/>
      <c r="I307" s="396"/>
      <c r="J307" s="396"/>
      <c r="K307" s="396"/>
      <c r="L307" s="396"/>
      <c r="M307" s="396"/>
      <c r="N307" s="396"/>
      <c r="O307" s="396"/>
      <c r="P307" s="396"/>
      <c r="Q307" s="396"/>
      <c r="R307" s="396"/>
      <c r="S307" s="396"/>
      <c r="T307" s="396"/>
      <c r="U307" s="396"/>
      <c r="V307" s="396"/>
      <c r="W307" s="396"/>
      <c r="X307" s="396"/>
      <c r="Y307" s="396"/>
      <c r="Z307" s="396"/>
      <c r="AA307" s="396"/>
      <c r="AB307" s="396"/>
      <c r="AC307" s="396"/>
      <c r="AD307" s="396"/>
      <c r="AE307" s="396"/>
      <c r="AF307" s="396"/>
      <c r="AG307" s="396"/>
      <c r="AH307" s="396"/>
      <c r="AI307" s="396"/>
      <c r="AJ307" s="396"/>
      <c r="AK307" s="396"/>
      <c r="AL307" s="396"/>
      <c r="AM307" s="396"/>
      <c r="AN307" s="396"/>
      <c r="AO307" s="396"/>
      <c r="AP307" s="396"/>
      <c r="AQ307" s="396"/>
      <c r="AR307" s="396"/>
      <c r="AS307" s="396"/>
      <c r="AT307" s="396"/>
      <c r="AU307" s="396"/>
      <c r="AV307" s="396"/>
      <c r="AW307" s="396"/>
      <c r="AX307" s="396"/>
      <c r="AY307" s="396"/>
      <c r="AZ307" s="396"/>
      <c r="BA307" s="396"/>
      <c r="BB307" s="396"/>
      <c r="BC307" s="396"/>
      <c r="BD307" s="396"/>
      <c r="BE307" s="396"/>
      <c r="BF307" s="396"/>
      <c r="BG307" s="396"/>
      <c r="BH307" s="396"/>
      <c r="BI307" s="396"/>
      <c r="BJ307" s="396"/>
      <c r="BK307" s="396"/>
      <c r="BL307" s="396"/>
      <c r="BM307" s="396"/>
      <c r="BN307" s="396"/>
      <c r="BO307" s="396"/>
      <c r="BP307" s="396"/>
      <c r="BQ307" s="396"/>
      <c r="BR307" s="396"/>
      <c r="BS307" s="396"/>
      <c r="BT307" s="396"/>
      <c r="BU307" s="396"/>
      <c r="BV307" s="396"/>
      <c r="BW307" s="396"/>
      <c r="BX307" s="396"/>
      <c r="BY307" s="396"/>
      <c r="BZ307" s="396"/>
      <c r="CA307" s="396"/>
      <c r="CB307" s="396"/>
      <c r="CC307" s="396"/>
      <c r="CD307" s="396"/>
      <c r="CE307" s="396"/>
      <c r="CF307" s="396"/>
      <c r="CG307" s="396"/>
      <c r="CH307" s="396"/>
      <c r="CI307" s="396"/>
      <c r="CJ307" s="396"/>
      <c r="CK307" s="396"/>
      <c r="CL307" s="396"/>
      <c r="CM307" s="396"/>
      <c r="CN307" s="396"/>
      <c r="CO307" s="396"/>
      <c r="CP307" s="396"/>
      <c r="CQ307" s="396"/>
      <c r="CR307" s="396"/>
      <c r="CS307" s="396"/>
      <c r="CT307" s="396"/>
      <c r="CU307" s="396"/>
      <c r="CV307" s="396"/>
      <c r="CW307" s="396"/>
      <c r="CX307" s="396"/>
      <c r="CY307" s="396"/>
      <c r="CZ307" s="396"/>
      <c r="DA307" s="396"/>
      <c r="DB307" s="396"/>
      <c r="DC307" s="396"/>
      <c r="DD307" s="396"/>
      <c r="DE307" s="396"/>
      <c r="DF307" s="396"/>
      <c r="DG307" s="396"/>
      <c r="DH307" s="396"/>
      <c r="DI307" s="396"/>
      <c r="DJ307" s="396"/>
      <c r="DK307" s="396"/>
      <c r="DL307" s="396"/>
      <c r="DM307" s="396"/>
      <c r="DN307" s="396"/>
      <c r="DO307" s="396"/>
      <c r="DP307" s="396"/>
      <c r="DQ307" s="396"/>
      <c r="DR307" s="396"/>
      <c r="DS307" s="396"/>
      <c r="DT307" s="396"/>
      <c r="DU307" s="396"/>
      <c r="DV307" s="396"/>
      <c r="DW307" s="396"/>
      <c r="DX307" s="396"/>
      <c r="DY307" s="396"/>
      <c r="DZ307" s="396"/>
      <c r="EA307" s="396"/>
      <c r="EB307" s="396"/>
      <c r="EC307" s="396"/>
      <c r="ED307" s="396"/>
      <c r="EE307" s="396"/>
      <c r="EF307" s="396"/>
      <c r="EG307" s="396"/>
      <c r="EH307" s="396"/>
      <c r="EI307" s="396"/>
      <c r="EJ307" s="396"/>
      <c r="EK307" s="396"/>
      <c r="EL307" s="396"/>
      <c r="EM307" s="396"/>
      <c r="EN307" s="396"/>
      <c r="EO307" s="396"/>
      <c r="EP307" s="396"/>
      <c r="EQ307" s="396"/>
      <c r="ER307" s="396"/>
      <c r="ES307" s="396"/>
      <c r="ET307" s="396"/>
      <c r="EU307" s="396"/>
      <c r="EV307" s="396"/>
      <c r="EW307" s="396"/>
      <c r="EX307" s="396"/>
      <c r="EY307" s="396"/>
      <c r="EZ307" s="396"/>
      <c r="FA307" s="396"/>
      <c r="FB307" s="396"/>
      <c r="FC307" s="396"/>
      <c r="FD307" s="396"/>
      <c r="FE307" s="396"/>
      <c r="FF307" s="396"/>
      <c r="FG307" s="396"/>
      <c r="FH307" s="396"/>
      <c r="FI307" s="396"/>
      <c r="FJ307" s="396"/>
      <c r="FK307" s="396"/>
      <c r="FL307" s="396"/>
      <c r="FM307" s="396"/>
      <c r="FN307" s="396"/>
      <c r="FO307" s="396"/>
      <c r="FP307" s="396"/>
      <c r="FQ307" s="396"/>
      <c r="FR307" s="396"/>
      <c r="FS307" s="396"/>
      <c r="FT307" s="396"/>
      <c r="FU307" s="396"/>
      <c r="FV307" s="396"/>
      <c r="FW307" s="396"/>
      <c r="FX307" s="396"/>
      <c r="FY307" s="396"/>
      <c r="FZ307" s="396"/>
      <c r="GA307" s="396"/>
      <c r="GB307" s="396"/>
      <c r="GC307" s="396"/>
      <c r="GD307" s="396"/>
      <c r="GE307" s="396"/>
      <c r="GF307" s="396"/>
      <c r="GG307" s="396"/>
      <c r="GH307" s="396"/>
      <c r="GI307" s="396"/>
      <c r="GJ307" s="396"/>
      <c r="GK307" s="396"/>
      <c r="GL307" s="396"/>
      <c r="GM307" s="396"/>
      <c r="GN307" s="396"/>
      <c r="GO307" s="396"/>
      <c r="GP307" s="396"/>
      <c r="GQ307" s="396"/>
      <c r="GR307" s="396"/>
      <c r="GS307" s="396"/>
      <c r="GT307" s="396"/>
      <c r="GU307" s="396"/>
      <c r="GV307" s="396"/>
      <c r="GW307" s="396"/>
      <c r="GX307" s="396"/>
      <c r="GY307" s="396"/>
      <c r="GZ307" s="396"/>
      <c r="HA307" s="396"/>
      <c r="HB307" s="396"/>
      <c r="HC307" s="396"/>
      <c r="HD307" s="396"/>
      <c r="HE307" s="396"/>
      <c r="HF307" s="396"/>
      <c r="HG307" s="396"/>
      <c r="HH307" s="396"/>
      <c r="HI307" s="396"/>
      <c r="HJ307" s="396"/>
      <c r="HK307" s="396"/>
      <c r="HL307" s="396"/>
      <c r="HM307" s="396"/>
      <c r="HN307" s="396"/>
      <c r="HO307" s="396"/>
      <c r="HP307" s="396"/>
      <c r="HQ307" s="396"/>
      <c r="HR307" s="396"/>
      <c r="HS307" s="396"/>
      <c r="HT307" s="396"/>
      <c r="HU307" s="396"/>
      <c r="HV307" s="396"/>
      <c r="HW307" s="396"/>
      <c r="HX307" s="396"/>
      <c r="HY307" s="396"/>
      <c r="HZ307" s="396"/>
      <c r="IA307" s="396"/>
      <c r="IB307" s="396"/>
      <c r="IC307" s="396"/>
      <c r="ID307" s="396"/>
      <c r="IE307" s="396"/>
      <c r="IF307" s="396"/>
      <c r="IG307" s="396"/>
      <c r="IH307" s="396"/>
      <c r="II307" s="396"/>
      <c r="IJ307" s="396"/>
      <c r="IK307" s="396"/>
      <c r="IL307" s="396"/>
      <c r="IM307" s="396"/>
      <c r="IN307" s="396"/>
      <c r="IO307" s="396"/>
      <c r="IP307" s="396"/>
      <c r="IQ307" s="396"/>
      <c r="IR307" s="396"/>
      <c r="IS307" s="396"/>
      <c r="IT307" s="396"/>
      <c r="IU307" s="396"/>
      <c r="IV307" s="396"/>
      <c r="IW307" s="396"/>
      <c r="IX307" s="396"/>
      <c r="IY307" s="396"/>
      <c r="IZ307" s="396"/>
      <c r="JA307" s="396"/>
      <c r="JB307" s="396"/>
      <c r="JC307" s="396"/>
      <c r="JD307" s="396"/>
      <c r="JE307" s="396"/>
      <c r="JF307" s="396"/>
      <c r="JG307" s="396"/>
      <c r="JH307" s="396"/>
      <c r="JI307" s="396"/>
      <c r="JJ307" s="396"/>
      <c r="JK307" s="396"/>
      <c r="JL307" s="396"/>
      <c r="JM307" s="396"/>
      <c r="JN307" s="396"/>
      <c r="JO307" s="396"/>
      <c r="JP307" s="396"/>
      <c r="JQ307" s="396"/>
      <c r="JR307" s="396"/>
      <c r="JS307" s="396"/>
      <c r="JT307" s="396"/>
      <c r="JU307" s="396"/>
      <c r="JV307" s="396"/>
      <c r="JW307" s="396"/>
      <c r="JX307" s="396"/>
      <c r="JY307" s="396"/>
      <c r="JZ307" s="396"/>
      <c r="KA307" s="396"/>
      <c r="KB307" s="396"/>
      <c r="KC307" s="396"/>
      <c r="KD307" s="396"/>
      <c r="KE307" s="396"/>
      <c r="KF307" s="396"/>
      <c r="KG307" s="396"/>
      <c r="KH307" s="396"/>
      <c r="KI307" s="396"/>
      <c r="KJ307" s="396"/>
      <c r="KK307" s="396"/>
      <c r="KL307" s="396"/>
      <c r="KM307" s="396"/>
      <c r="KN307" s="396"/>
      <c r="KO307" s="396"/>
      <c r="KP307" s="396"/>
      <c r="KQ307" s="396"/>
      <c r="KR307" s="396"/>
      <c r="KS307" s="396"/>
      <c r="KT307" s="396"/>
      <c r="KU307" s="396"/>
      <c r="KV307" s="396"/>
      <c r="KW307" s="396"/>
      <c r="KX307" s="396"/>
      <c r="KY307" s="396"/>
      <c r="KZ307" s="396"/>
      <c r="LA307" s="396"/>
      <c r="LB307" s="396"/>
      <c r="LC307" s="396"/>
      <c r="LD307" s="396"/>
      <c r="LE307" s="396"/>
      <c r="LF307" s="396"/>
      <c r="LG307" s="396"/>
      <c r="LH307" s="396"/>
      <c r="LI307" s="396"/>
      <c r="LJ307" s="396"/>
      <c r="LK307" s="396"/>
      <c r="LL307" s="396"/>
      <c r="LM307" s="396"/>
      <c r="LN307" s="396"/>
      <c r="LO307" s="396"/>
      <c r="LP307" s="396"/>
      <c r="LQ307" s="396"/>
      <c r="LR307" s="396"/>
      <c r="LS307" s="396"/>
      <c r="LT307" s="396"/>
      <c r="LU307" s="396"/>
      <c r="LV307" s="396"/>
      <c r="LW307" s="396"/>
      <c r="LX307" s="396"/>
      <c r="LY307" s="396"/>
      <c r="LZ307" s="396"/>
      <c r="MA307" s="396"/>
      <c r="MB307" s="396"/>
      <c r="MC307" s="396"/>
      <c r="MD307" s="396"/>
      <c r="ME307" s="396"/>
      <c r="MF307" s="396"/>
      <c r="MG307" s="396"/>
      <c r="MH307" s="396"/>
      <c r="MI307" s="396"/>
      <c r="MJ307" s="396"/>
      <c r="MK307" s="396"/>
      <c r="ML307" s="396"/>
      <c r="MM307" s="396"/>
      <c r="MN307" s="396"/>
      <c r="MO307" s="396"/>
      <c r="MP307" s="396"/>
      <c r="MQ307" s="396"/>
      <c r="MR307" s="396"/>
      <c r="MS307" s="396"/>
      <c r="MT307" s="396"/>
      <c r="MU307" s="396"/>
      <c r="MV307" s="396"/>
      <c r="MW307" s="396"/>
      <c r="MX307" s="396"/>
      <c r="MY307" s="396"/>
      <c r="MZ307" s="396"/>
      <c r="NA307" s="396"/>
      <c r="NB307" s="396"/>
      <c r="NC307" s="396"/>
      <c r="ND307" s="396"/>
      <c r="NE307" s="396"/>
      <c r="NF307" s="396"/>
      <c r="NG307" s="396"/>
      <c r="NH307" s="396"/>
      <c r="NI307" s="396"/>
      <c r="NJ307" s="396"/>
      <c r="NK307" s="396"/>
      <c r="NL307" s="396"/>
      <c r="NM307" s="396"/>
      <c r="NN307" s="396"/>
      <c r="NO307" s="396"/>
      <c r="NP307" s="396"/>
      <c r="NQ307" s="396"/>
      <c r="NR307" s="396"/>
      <c r="NS307" s="396"/>
      <c r="NT307" s="396"/>
      <c r="NU307" s="396"/>
      <c r="NV307" s="396"/>
      <c r="NW307" s="396"/>
      <c r="NX307" s="396"/>
      <c r="NY307" s="396"/>
      <c r="NZ307" s="396"/>
      <c r="OA307" s="396"/>
      <c r="OB307" s="396"/>
      <c r="OC307" s="396"/>
      <c r="OD307" s="396"/>
      <c r="OE307" s="396"/>
      <c r="OF307" s="396"/>
      <c r="OG307" s="396"/>
      <c r="OH307" s="396"/>
      <c r="OI307" s="396"/>
      <c r="OJ307" s="396"/>
      <c r="OK307" s="396"/>
      <c r="OL307" s="396"/>
      <c r="OM307" s="396"/>
      <c r="ON307" s="396"/>
      <c r="OO307" s="396"/>
      <c r="OP307" s="396"/>
      <c r="OQ307" s="396"/>
      <c r="OR307" s="396"/>
      <c r="OS307" s="396"/>
      <c r="OT307" s="396"/>
      <c r="OU307" s="396"/>
      <c r="OV307" s="396"/>
      <c r="OW307" s="396"/>
      <c r="OX307" s="396"/>
      <c r="OY307" s="396"/>
      <c r="OZ307" s="396"/>
      <c r="PA307" s="396"/>
      <c r="PB307" s="396"/>
      <c r="PC307" s="396"/>
      <c r="PD307" s="396"/>
      <c r="PE307" s="396"/>
      <c r="PF307" s="396"/>
      <c r="PG307" s="396"/>
      <c r="PH307" s="396"/>
      <c r="PI307" s="396"/>
      <c r="PJ307" s="396"/>
      <c r="PK307" s="396"/>
      <c r="PL307" s="396"/>
      <c r="PM307" s="396"/>
      <c r="PN307" s="396"/>
      <c r="PO307" s="396"/>
      <c r="PP307" s="396"/>
      <c r="PQ307" s="396"/>
      <c r="PR307" s="396"/>
      <c r="PS307" s="396"/>
      <c r="PT307" s="396"/>
      <c r="PU307" s="396"/>
      <c r="PV307" s="396"/>
      <c r="PW307" s="396"/>
      <c r="PX307" s="396"/>
      <c r="PY307" s="396"/>
      <c r="PZ307" s="396"/>
      <c r="QA307" s="396"/>
      <c r="QB307" s="396"/>
      <c r="QC307" s="396"/>
      <c r="QD307" s="396"/>
      <c r="QE307" s="396"/>
      <c r="QF307" s="396"/>
      <c r="QG307" s="396"/>
      <c r="QH307" s="396"/>
      <c r="QI307" s="396"/>
      <c r="QJ307" s="396"/>
      <c r="QK307" s="396"/>
      <c r="QL307" s="396"/>
      <c r="QM307" s="396"/>
      <c r="QN307" s="396"/>
      <c r="QO307" s="396"/>
      <c r="QP307" s="396"/>
      <c r="QQ307" s="396"/>
      <c r="QR307" s="396"/>
      <c r="QS307" s="396"/>
      <c r="QT307" s="396"/>
    </row>
    <row r="308" spans="1:462" s="397" customFormat="1">
      <c r="A308" s="375">
        <v>9</v>
      </c>
      <c r="B308" s="149" t="s">
        <v>1480</v>
      </c>
      <c r="C308" s="144"/>
      <c r="D308" s="144"/>
      <c r="E308" s="386"/>
      <c r="F308" s="387"/>
      <c r="G308" s="396"/>
      <c r="H308" s="396"/>
      <c r="I308" s="396"/>
      <c r="J308" s="396"/>
      <c r="K308" s="396"/>
      <c r="L308" s="396"/>
      <c r="M308" s="396"/>
      <c r="N308" s="396"/>
      <c r="O308" s="396"/>
      <c r="P308" s="396"/>
      <c r="Q308" s="396"/>
      <c r="R308" s="396"/>
      <c r="S308" s="396"/>
      <c r="T308" s="396"/>
      <c r="U308" s="396"/>
      <c r="V308" s="396"/>
      <c r="W308" s="396"/>
      <c r="X308" s="396"/>
      <c r="Y308" s="396"/>
      <c r="Z308" s="396"/>
      <c r="AA308" s="396"/>
      <c r="AB308" s="396"/>
      <c r="AC308" s="396"/>
      <c r="AD308" s="396"/>
      <c r="AE308" s="396"/>
      <c r="AF308" s="396"/>
      <c r="AG308" s="396"/>
      <c r="AH308" s="396"/>
      <c r="AI308" s="396"/>
      <c r="AJ308" s="396"/>
      <c r="AK308" s="396"/>
      <c r="AL308" s="396"/>
      <c r="AM308" s="396"/>
      <c r="AN308" s="396"/>
      <c r="AO308" s="396"/>
      <c r="AP308" s="396"/>
      <c r="AQ308" s="396"/>
      <c r="AR308" s="396"/>
      <c r="AS308" s="396"/>
      <c r="AT308" s="396"/>
      <c r="AU308" s="396"/>
      <c r="AV308" s="396"/>
      <c r="AW308" s="396"/>
      <c r="AX308" s="396"/>
      <c r="AY308" s="396"/>
      <c r="AZ308" s="396"/>
      <c r="BA308" s="396"/>
      <c r="BB308" s="396"/>
      <c r="BC308" s="396"/>
      <c r="BD308" s="396"/>
      <c r="BE308" s="396"/>
      <c r="BF308" s="396"/>
      <c r="BG308" s="396"/>
      <c r="BH308" s="396"/>
      <c r="BI308" s="396"/>
      <c r="BJ308" s="396"/>
      <c r="BK308" s="396"/>
      <c r="BL308" s="396"/>
      <c r="BM308" s="396"/>
      <c r="BN308" s="396"/>
      <c r="BO308" s="396"/>
      <c r="BP308" s="396"/>
      <c r="BQ308" s="396"/>
      <c r="BR308" s="396"/>
      <c r="BS308" s="396"/>
      <c r="BT308" s="396"/>
      <c r="BU308" s="396"/>
      <c r="BV308" s="396"/>
      <c r="BW308" s="396"/>
      <c r="BX308" s="396"/>
      <c r="BY308" s="396"/>
      <c r="BZ308" s="396"/>
      <c r="CA308" s="396"/>
      <c r="CB308" s="396"/>
      <c r="CC308" s="396"/>
      <c r="CD308" s="396"/>
      <c r="CE308" s="396"/>
      <c r="CF308" s="396"/>
      <c r="CG308" s="396"/>
      <c r="CH308" s="396"/>
      <c r="CI308" s="396"/>
      <c r="CJ308" s="396"/>
      <c r="CK308" s="396"/>
      <c r="CL308" s="396"/>
      <c r="CM308" s="396"/>
      <c r="CN308" s="396"/>
      <c r="CO308" s="396"/>
      <c r="CP308" s="396"/>
      <c r="CQ308" s="396"/>
      <c r="CR308" s="396"/>
      <c r="CS308" s="396"/>
      <c r="CT308" s="396"/>
      <c r="CU308" s="396"/>
      <c r="CV308" s="396"/>
      <c r="CW308" s="396"/>
      <c r="CX308" s="396"/>
      <c r="CY308" s="396"/>
      <c r="CZ308" s="396"/>
      <c r="DA308" s="396"/>
      <c r="DB308" s="396"/>
      <c r="DC308" s="396"/>
      <c r="DD308" s="396"/>
      <c r="DE308" s="396"/>
      <c r="DF308" s="396"/>
      <c r="DG308" s="396"/>
      <c r="DH308" s="396"/>
      <c r="DI308" s="396"/>
      <c r="DJ308" s="396"/>
      <c r="DK308" s="396"/>
      <c r="DL308" s="396"/>
      <c r="DM308" s="396"/>
      <c r="DN308" s="396"/>
      <c r="DO308" s="396"/>
      <c r="DP308" s="396"/>
      <c r="DQ308" s="396"/>
      <c r="DR308" s="396"/>
      <c r="DS308" s="396"/>
      <c r="DT308" s="396"/>
      <c r="DU308" s="396"/>
      <c r="DV308" s="396"/>
      <c r="DW308" s="396"/>
      <c r="DX308" s="396"/>
      <c r="DY308" s="396"/>
      <c r="DZ308" s="396"/>
      <c r="EA308" s="396"/>
      <c r="EB308" s="396"/>
      <c r="EC308" s="396"/>
      <c r="ED308" s="396"/>
      <c r="EE308" s="396"/>
      <c r="EF308" s="396"/>
      <c r="EG308" s="396"/>
      <c r="EH308" s="396"/>
      <c r="EI308" s="396"/>
      <c r="EJ308" s="396"/>
      <c r="EK308" s="396"/>
      <c r="EL308" s="396"/>
      <c r="EM308" s="396"/>
      <c r="EN308" s="396"/>
      <c r="EO308" s="396"/>
      <c r="EP308" s="396"/>
      <c r="EQ308" s="396"/>
      <c r="ER308" s="396"/>
      <c r="ES308" s="396"/>
      <c r="ET308" s="396"/>
      <c r="EU308" s="396"/>
      <c r="EV308" s="396"/>
      <c r="EW308" s="396"/>
      <c r="EX308" s="396"/>
      <c r="EY308" s="396"/>
      <c r="EZ308" s="396"/>
      <c r="FA308" s="396"/>
      <c r="FB308" s="396"/>
      <c r="FC308" s="396"/>
      <c r="FD308" s="396"/>
      <c r="FE308" s="396"/>
      <c r="FF308" s="396"/>
      <c r="FG308" s="396"/>
      <c r="FH308" s="396"/>
      <c r="FI308" s="396"/>
      <c r="FJ308" s="396"/>
      <c r="FK308" s="396"/>
      <c r="FL308" s="396"/>
      <c r="FM308" s="396"/>
      <c r="FN308" s="396"/>
      <c r="FO308" s="396"/>
      <c r="FP308" s="396"/>
      <c r="FQ308" s="396"/>
      <c r="FR308" s="396"/>
      <c r="FS308" s="396"/>
      <c r="FT308" s="396"/>
      <c r="FU308" s="396"/>
      <c r="FV308" s="396"/>
      <c r="FW308" s="396"/>
      <c r="FX308" s="396"/>
      <c r="FY308" s="396"/>
      <c r="FZ308" s="396"/>
      <c r="GA308" s="396"/>
      <c r="GB308" s="396"/>
      <c r="GC308" s="396"/>
      <c r="GD308" s="396"/>
      <c r="GE308" s="396"/>
      <c r="GF308" s="396"/>
      <c r="GG308" s="396"/>
      <c r="GH308" s="396"/>
      <c r="GI308" s="396"/>
      <c r="GJ308" s="396"/>
      <c r="GK308" s="396"/>
      <c r="GL308" s="396"/>
      <c r="GM308" s="396"/>
      <c r="GN308" s="396"/>
      <c r="GO308" s="396"/>
      <c r="GP308" s="396"/>
      <c r="GQ308" s="396"/>
      <c r="GR308" s="396"/>
      <c r="GS308" s="396"/>
      <c r="GT308" s="396"/>
      <c r="GU308" s="396"/>
      <c r="GV308" s="396"/>
      <c r="GW308" s="396"/>
      <c r="GX308" s="396"/>
      <c r="GY308" s="396"/>
      <c r="GZ308" s="396"/>
      <c r="HA308" s="396"/>
      <c r="HB308" s="396"/>
      <c r="HC308" s="396"/>
      <c r="HD308" s="396"/>
      <c r="HE308" s="396"/>
      <c r="HF308" s="396"/>
      <c r="HG308" s="396"/>
      <c r="HH308" s="396"/>
      <c r="HI308" s="396"/>
      <c r="HJ308" s="396"/>
      <c r="HK308" s="396"/>
      <c r="HL308" s="396"/>
      <c r="HM308" s="396"/>
      <c r="HN308" s="396"/>
      <c r="HO308" s="396"/>
      <c r="HP308" s="396"/>
      <c r="HQ308" s="396"/>
      <c r="HR308" s="396"/>
      <c r="HS308" s="396"/>
      <c r="HT308" s="396"/>
      <c r="HU308" s="396"/>
      <c r="HV308" s="396"/>
      <c r="HW308" s="396"/>
      <c r="HX308" s="396"/>
      <c r="HY308" s="396"/>
      <c r="HZ308" s="396"/>
      <c r="IA308" s="396"/>
      <c r="IB308" s="396"/>
      <c r="IC308" s="396"/>
      <c r="ID308" s="396"/>
      <c r="IE308" s="396"/>
      <c r="IF308" s="396"/>
      <c r="IG308" s="396"/>
      <c r="IH308" s="396"/>
      <c r="II308" s="396"/>
      <c r="IJ308" s="396"/>
      <c r="IK308" s="396"/>
      <c r="IL308" s="396"/>
      <c r="IM308" s="396"/>
      <c r="IN308" s="396"/>
      <c r="IO308" s="396"/>
      <c r="IP308" s="396"/>
      <c r="IQ308" s="396"/>
      <c r="IR308" s="396"/>
      <c r="IS308" s="396"/>
      <c r="IT308" s="396"/>
      <c r="IU308" s="396"/>
      <c r="IV308" s="396"/>
      <c r="IW308" s="396"/>
      <c r="IX308" s="396"/>
      <c r="IY308" s="396"/>
      <c r="IZ308" s="396"/>
      <c r="JA308" s="396"/>
      <c r="JB308" s="396"/>
      <c r="JC308" s="396"/>
      <c r="JD308" s="396"/>
      <c r="JE308" s="396"/>
      <c r="JF308" s="396"/>
      <c r="JG308" s="396"/>
      <c r="JH308" s="396"/>
      <c r="JI308" s="396"/>
      <c r="JJ308" s="396"/>
      <c r="JK308" s="396"/>
      <c r="JL308" s="396"/>
      <c r="JM308" s="396"/>
      <c r="JN308" s="396"/>
      <c r="JO308" s="396"/>
      <c r="JP308" s="396"/>
      <c r="JQ308" s="396"/>
      <c r="JR308" s="396"/>
      <c r="JS308" s="396"/>
      <c r="JT308" s="396"/>
      <c r="JU308" s="396"/>
      <c r="JV308" s="396"/>
      <c r="JW308" s="396"/>
      <c r="JX308" s="396"/>
      <c r="JY308" s="396"/>
      <c r="JZ308" s="396"/>
      <c r="KA308" s="396"/>
      <c r="KB308" s="396"/>
      <c r="KC308" s="396"/>
      <c r="KD308" s="396"/>
      <c r="KE308" s="396"/>
      <c r="KF308" s="396"/>
      <c r="KG308" s="396"/>
      <c r="KH308" s="396"/>
      <c r="KI308" s="396"/>
      <c r="KJ308" s="396"/>
      <c r="KK308" s="396"/>
      <c r="KL308" s="396"/>
      <c r="KM308" s="396"/>
      <c r="KN308" s="396"/>
      <c r="KO308" s="396"/>
      <c r="KP308" s="396"/>
      <c r="KQ308" s="396"/>
      <c r="KR308" s="396"/>
      <c r="KS308" s="396"/>
      <c r="KT308" s="396"/>
      <c r="KU308" s="396"/>
      <c r="KV308" s="396"/>
      <c r="KW308" s="396"/>
      <c r="KX308" s="396"/>
      <c r="KY308" s="396"/>
      <c r="KZ308" s="396"/>
      <c r="LA308" s="396"/>
      <c r="LB308" s="396"/>
      <c r="LC308" s="396"/>
      <c r="LD308" s="396"/>
      <c r="LE308" s="396"/>
      <c r="LF308" s="396"/>
      <c r="LG308" s="396"/>
      <c r="LH308" s="396"/>
      <c r="LI308" s="396"/>
      <c r="LJ308" s="396"/>
      <c r="LK308" s="396"/>
      <c r="LL308" s="396"/>
      <c r="LM308" s="396"/>
      <c r="LN308" s="396"/>
      <c r="LO308" s="396"/>
      <c r="LP308" s="396"/>
      <c r="LQ308" s="396"/>
      <c r="LR308" s="396"/>
      <c r="LS308" s="396"/>
      <c r="LT308" s="396"/>
      <c r="LU308" s="396"/>
      <c r="LV308" s="396"/>
      <c r="LW308" s="396"/>
      <c r="LX308" s="396"/>
      <c r="LY308" s="396"/>
      <c r="LZ308" s="396"/>
      <c r="MA308" s="396"/>
      <c r="MB308" s="396"/>
      <c r="MC308" s="396"/>
      <c r="MD308" s="396"/>
      <c r="ME308" s="396"/>
      <c r="MF308" s="396"/>
      <c r="MG308" s="396"/>
      <c r="MH308" s="396"/>
      <c r="MI308" s="396"/>
      <c r="MJ308" s="396"/>
      <c r="MK308" s="396"/>
      <c r="ML308" s="396"/>
      <c r="MM308" s="396"/>
      <c r="MN308" s="396"/>
      <c r="MO308" s="396"/>
      <c r="MP308" s="396"/>
      <c r="MQ308" s="396"/>
      <c r="MR308" s="396"/>
      <c r="MS308" s="396"/>
      <c r="MT308" s="396"/>
      <c r="MU308" s="396"/>
      <c r="MV308" s="396"/>
      <c r="MW308" s="396"/>
      <c r="MX308" s="396"/>
      <c r="MY308" s="396"/>
      <c r="MZ308" s="396"/>
      <c r="NA308" s="396"/>
      <c r="NB308" s="396"/>
      <c r="NC308" s="396"/>
      <c r="ND308" s="396"/>
      <c r="NE308" s="396"/>
      <c r="NF308" s="396"/>
      <c r="NG308" s="396"/>
      <c r="NH308" s="396"/>
      <c r="NI308" s="396"/>
      <c r="NJ308" s="396"/>
      <c r="NK308" s="396"/>
      <c r="NL308" s="396"/>
      <c r="NM308" s="396"/>
      <c r="NN308" s="396"/>
      <c r="NO308" s="396"/>
      <c r="NP308" s="396"/>
      <c r="NQ308" s="396"/>
      <c r="NR308" s="396"/>
      <c r="NS308" s="396"/>
      <c r="NT308" s="396"/>
      <c r="NU308" s="396"/>
      <c r="NV308" s="396"/>
      <c r="NW308" s="396"/>
      <c r="NX308" s="396"/>
      <c r="NY308" s="396"/>
      <c r="NZ308" s="396"/>
      <c r="OA308" s="396"/>
      <c r="OB308" s="396"/>
      <c r="OC308" s="396"/>
      <c r="OD308" s="396"/>
      <c r="OE308" s="396"/>
      <c r="OF308" s="396"/>
      <c r="OG308" s="396"/>
      <c r="OH308" s="396"/>
      <c r="OI308" s="396"/>
      <c r="OJ308" s="396"/>
      <c r="OK308" s="396"/>
      <c r="OL308" s="396"/>
      <c r="OM308" s="396"/>
      <c r="ON308" s="396"/>
      <c r="OO308" s="396"/>
      <c r="OP308" s="396"/>
      <c r="OQ308" s="396"/>
      <c r="OR308" s="396"/>
      <c r="OS308" s="396"/>
      <c r="OT308" s="396"/>
      <c r="OU308" s="396"/>
      <c r="OV308" s="396"/>
      <c r="OW308" s="396"/>
      <c r="OX308" s="396"/>
      <c r="OY308" s="396"/>
      <c r="OZ308" s="396"/>
      <c r="PA308" s="396"/>
      <c r="PB308" s="396"/>
      <c r="PC308" s="396"/>
      <c r="PD308" s="396"/>
      <c r="PE308" s="396"/>
      <c r="PF308" s="396"/>
      <c r="PG308" s="396"/>
      <c r="PH308" s="396"/>
      <c r="PI308" s="396"/>
      <c r="PJ308" s="396"/>
      <c r="PK308" s="396"/>
      <c r="PL308" s="396"/>
      <c r="PM308" s="396"/>
      <c r="PN308" s="396"/>
      <c r="PO308" s="396"/>
      <c r="PP308" s="396"/>
      <c r="PQ308" s="396"/>
      <c r="PR308" s="396"/>
      <c r="PS308" s="396"/>
      <c r="PT308" s="396"/>
      <c r="PU308" s="396"/>
      <c r="PV308" s="396"/>
      <c r="PW308" s="396"/>
      <c r="PX308" s="396"/>
      <c r="PY308" s="396"/>
      <c r="PZ308" s="396"/>
      <c r="QA308" s="396"/>
      <c r="QB308" s="396"/>
      <c r="QC308" s="396"/>
      <c r="QD308" s="396"/>
      <c r="QE308" s="396"/>
      <c r="QF308" s="396"/>
      <c r="QG308" s="396"/>
      <c r="QH308" s="396"/>
      <c r="QI308" s="396"/>
      <c r="QJ308" s="396"/>
      <c r="QK308" s="396"/>
      <c r="QL308" s="396"/>
      <c r="QM308" s="396"/>
      <c r="QN308" s="396"/>
      <c r="QO308" s="396"/>
      <c r="QP308" s="396"/>
      <c r="QQ308" s="396"/>
      <c r="QR308" s="396"/>
      <c r="QS308" s="396"/>
      <c r="QT308" s="396"/>
    </row>
    <row r="309" spans="1:462" s="397" customFormat="1">
      <c r="A309" s="377"/>
      <c r="B309" s="151" t="s">
        <v>1481</v>
      </c>
      <c r="C309" s="146"/>
      <c r="D309" s="129" t="s">
        <v>19</v>
      </c>
      <c r="E309" s="146"/>
      <c r="F309" s="158"/>
      <c r="G309" s="396"/>
      <c r="H309" s="396"/>
      <c r="I309" s="396"/>
      <c r="J309" s="396"/>
      <c r="K309" s="396"/>
      <c r="L309" s="396"/>
      <c r="M309" s="396"/>
      <c r="N309" s="396"/>
      <c r="O309" s="396"/>
      <c r="P309" s="396"/>
      <c r="Q309" s="396"/>
      <c r="R309" s="396"/>
      <c r="S309" s="396"/>
      <c r="T309" s="396"/>
      <c r="U309" s="396"/>
      <c r="V309" s="396"/>
      <c r="W309" s="396"/>
      <c r="X309" s="396"/>
      <c r="Y309" s="396"/>
      <c r="Z309" s="396"/>
      <c r="AA309" s="396"/>
      <c r="AB309" s="396"/>
      <c r="AC309" s="396"/>
      <c r="AD309" s="396"/>
      <c r="AE309" s="396"/>
      <c r="AF309" s="396"/>
      <c r="AG309" s="396"/>
      <c r="AH309" s="396"/>
      <c r="AI309" s="396"/>
      <c r="AJ309" s="396"/>
      <c r="AK309" s="396"/>
      <c r="AL309" s="396"/>
      <c r="AM309" s="396"/>
      <c r="AN309" s="396"/>
      <c r="AO309" s="396"/>
      <c r="AP309" s="396"/>
      <c r="AQ309" s="396"/>
      <c r="AR309" s="396"/>
      <c r="AS309" s="396"/>
      <c r="AT309" s="396"/>
      <c r="AU309" s="396"/>
      <c r="AV309" s="396"/>
      <c r="AW309" s="396"/>
      <c r="AX309" s="396"/>
      <c r="AY309" s="396"/>
      <c r="AZ309" s="396"/>
      <c r="BA309" s="396"/>
      <c r="BB309" s="396"/>
      <c r="BC309" s="396"/>
      <c r="BD309" s="396"/>
      <c r="BE309" s="396"/>
      <c r="BF309" s="396"/>
      <c r="BG309" s="396"/>
      <c r="BH309" s="396"/>
      <c r="BI309" s="396"/>
      <c r="BJ309" s="396"/>
      <c r="BK309" s="396"/>
      <c r="BL309" s="396"/>
      <c r="BM309" s="396"/>
      <c r="BN309" s="396"/>
      <c r="BO309" s="396"/>
      <c r="BP309" s="396"/>
      <c r="BQ309" s="396"/>
      <c r="BR309" s="396"/>
      <c r="BS309" s="396"/>
      <c r="BT309" s="396"/>
      <c r="BU309" s="396"/>
      <c r="BV309" s="396"/>
      <c r="BW309" s="396"/>
      <c r="BX309" s="396"/>
      <c r="BY309" s="396"/>
      <c r="BZ309" s="396"/>
      <c r="CA309" s="396"/>
      <c r="CB309" s="396"/>
      <c r="CC309" s="396"/>
      <c r="CD309" s="396"/>
      <c r="CE309" s="396"/>
      <c r="CF309" s="396"/>
      <c r="CG309" s="396"/>
      <c r="CH309" s="396"/>
      <c r="CI309" s="396"/>
      <c r="CJ309" s="396"/>
      <c r="CK309" s="396"/>
      <c r="CL309" s="396"/>
      <c r="CM309" s="396"/>
      <c r="CN309" s="396"/>
      <c r="CO309" s="396"/>
      <c r="CP309" s="396"/>
      <c r="CQ309" s="396"/>
      <c r="CR309" s="396"/>
      <c r="CS309" s="396"/>
      <c r="CT309" s="396"/>
      <c r="CU309" s="396"/>
      <c r="CV309" s="396"/>
      <c r="CW309" s="396"/>
      <c r="CX309" s="396"/>
      <c r="CY309" s="396"/>
      <c r="CZ309" s="396"/>
      <c r="DA309" s="396"/>
      <c r="DB309" s="396"/>
      <c r="DC309" s="396"/>
      <c r="DD309" s="396"/>
      <c r="DE309" s="396"/>
      <c r="DF309" s="396"/>
      <c r="DG309" s="396"/>
      <c r="DH309" s="396"/>
      <c r="DI309" s="396"/>
      <c r="DJ309" s="396"/>
      <c r="DK309" s="396"/>
      <c r="DL309" s="396"/>
      <c r="DM309" s="396"/>
      <c r="DN309" s="396"/>
      <c r="DO309" s="396"/>
      <c r="DP309" s="396"/>
      <c r="DQ309" s="396"/>
      <c r="DR309" s="396"/>
      <c r="DS309" s="396"/>
      <c r="DT309" s="396"/>
      <c r="DU309" s="396"/>
      <c r="DV309" s="396"/>
      <c r="DW309" s="396"/>
      <c r="DX309" s="396"/>
      <c r="DY309" s="396"/>
      <c r="DZ309" s="396"/>
      <c r="EA309" s="396"/>
      <c r="EB309" s="396"/>
      <c r="EC309" s="396"/>
      <c r="ED309" s="396"/>
      <c r="EE309" s="396"/>
      <c r="EF309" s="396"/>
      <c r="EG309" s="396"/>
      <c r="EH309" s="396"/>
      <c r="EI309" s="396"/>
      <c r="EJ309" s="396"/>
      <c r="EK309" s="396"/>
      <c r="EL309" s="396"/>
      <c r="EM309" s="396"/>
      <c r="EN309" s="396"/>
      <c r="EO309" s="396"/>
      <c r="EP309" s="396"/>
      <c r="EQ309" s="396"/>
      <c r="ER309" s="396"/>
      <c r="ES309" s="396"/>
      <c r="ET309" s="396"/>
      <c r="EU309" s="396"/>
      <c r="EV309" s="396"/>
      <c r="EW309" s="396"/>
      <c r="EX309" s="396"/>
      <c r="EY309" s="396"/>
      <c r="EZ309" s="396"/>
      <c r="FA309" s="396"/>
      <c r="FB309" s="396"/>
      <c r="FC309" s="396"/>
      <c r="FD309" s="396"/>
      <c r="FE309" s="396"/>
      <c r="FF309" s="396"/>
      <c r="FG309" s="396"/>
      <c r="FH309" s="396"/>
      <c r="FI309" s="396"/>
      <c r="FJ309" s="396"/>
      <c r="FK309" s="396"/>
      <c r="FL309" s="396"/>
      <c r="FM309" s="396"/>
      <c r="FN309" s="396"/>
      <c r="FO309" s="396"/>
      <c r="FP309" s="396"/>
      <c r="FQ309" s="396"/>
      <c r="FR309" s="396"/>
      <c r="FS309" s="396"/>
      <c r="FT309" s="396"/>
      <c r="FU309" s="396"/>
      <c r="FV309" s="396"/>
      <c r="FW309" s="396"/>
      <c r="FX309" s="396"/>
      <c r="FY309" s="396"/>
      <c r="FZ309" s="396"/>
      <c r="GA309" s="396"/>
      <c r="GB309" s="396"/>
      <c r="GC309" s="396"/>
      <c r="GD309" s="396"/>
      <c r="GE309" s="396"/>
      <c r="GF309" s="396"/>
      <c r="GG309" s="396"/>
      <c r="GH309" s="396"/>
      <c r="GI309" s="396"/>
      <c r="GJ309" s="396"/>
      <c r="GK309" s="396"/>
      <c r="GL309" s="396"/>
      <c r="GM309" s="396"/>
      <c r="GN309" s="396"/>
      <c r="GO309" s="396"/>
      <c r="GP309" s="396"/>
      <c r="GQ309" s="396"/>
      <c r="GR309" s="396"/>
      <c r="GS309" s="396"/>
      <c r="GT309" s="396"/>
      <c r="GU309" s="396"/>
      <c r="GV309" s="396"/>
      <c r="GW309" s="396"/>
      <c r="GX309" s="396"/>
      <c r="GY309" s="396"/>
      <c r="GZ309" s="396"/>
      <c r="HA309" s="396"/>
      <c r="HB309" s="396"/>
      <c r="HC309" s="396"/>
      <c r="HD309" s="396"/>
      <c r="HE309" s="396"/>
      <c r="HF309" s="396"/>
      <c r="HG309" s="396"/>
      <c r="HH309" s="396"/>
      <c r="HI309" s="396"/>
      <c r="HJ309" s="396"/>
      <c r="HK309" s="396"/>
      <c r="HL309" s="396"/>
      <c r="HM309" s="396"/>
      <c r="HN309" s="396"/>
      <c r="HO309" s="396"/>
      <c r="HP309" s="396"/>
      <c r="HQ309" s="396"/>
      <c r="HR309" s="396"/>
      <c r="HS309" s="396"/>
      <c r="HT309" s="396"/>
      <c r="HU309" s="396"/>
      <c r="HV309" s="396"/>
      <c r="HW309" s="396"/>
      <c r="HX309" s="396"/>
      <c r="HY309" s="396"/>
      <c r="HZ309" s="396"/>
      <c r="IA309" s="396"/>
      <c r="IB309" s="396"/>
      <c r="IC309" s="396"/>
      <c r="ID309" s="396"/>
      <c r="IE309" s="396"/>
      <c r="IF309" s="396"/>
      <c r="IG309" s="396"/>
      <c r="IH309" s="396"/>
      <c r="II309" s="396"/>
      <c r="IJ309" s="396"/>
      <c r="IK309" s="396"/>
      <c r="IL309" s="396"/>
      <c r="IM309" s="396"/>
      <c r="IN309" s="396"/>
      <c r="IO309" s="396"/>
      <c r="IP309" s="396"/>
      <c r="IQ309" s="396"/>
      <c r="IR309" s="396"/>
      <c r="IS309" s="396"/>
      <c r="IT309" s="396"/>
      <c r="IU309" s="396"/>
      <c r="IV309" s="396"/>
      <c r="IW309" s="396"/>
      <c r="IX309" s="396"/>
      <c r="IY309" s="396"/>
      <c r="IZ309" s="396"/>
      <c r="JA309" s="396"/>
      <c r="JB309" s="396"/>
      <c r="JC309" s="396"/>
      <c r="JD309" s="396"/>
      <c r="JE309" s="396"/>
      <c r="JF309" s="396"/>
      <c r="JG309" s="396"/>
      <c r="JH309" s="396"/>
      <c r="JI309" s="396"/>
      <c r="JJ309" s="396"/>
      <c r="JK309" s="396"/>
      <c r="JL309" s="396"/>
      <c r="JM309" s="396"/>
      <c r="JN309" s="396"/>
      <c r="JO309" s="396"/>
      <c r="JP309" s="396"/>
      <c r="JQ309" s="396"/>
      <c r="JR309" s="396"/>
      <c r="JS309" s="396"/>
      <c r="JT309" s="396"/>
      <c r="JU309" s="396"/>
      <c r="JV309" s="396"/>
      <c r="JW309" s="396"/>
      <c r="JX309" s="396"/>
      <c r="JY309" s="396"/>
      <c r="JZ309" s="396"/>
      <c r="KA309" s="396"/>
      <c r="KB309" s="396"/>
      <c r="KC309" s="396"/>
      <c r="KD309" s="396"/>
      <c r="KE309" s="396"/>
      <c r="KF309" s="396"/>
      <c r="KG309" s="396"/>
      <c r="KH309" s="396"/>
      <c r="KI309" s="396"/>
      <c r="KJ309" s="396"/>
      <c r="KK309" s="396"/>
      <c r="KL309" s="396"/>
      <c r="KM309" s="396"/>
      <c r="KN309" s="396"/>
      <c r="KO309" s="396"/>
      <c r="KP309" s="396"/>
      <c r="KQ309" s="396"/>
      <c r="KR309" s="396"/>
      <c r="KS309" s="396"/>
      <c r="KT309" s="396"/>
      <c r="KU309" s="396"/>
      <c r="KV309" s="396"/>
      <c r="KW309" s="396"/>
      <c r="KX309" s="396"/>
      <c r="KY309" s="396"/>
      <c r="KZ309" s="396"/>
      <c r="LA309" s="396"/>
      <c r="LB309" s="396"/>
      <c r="LC309" s="396"/>
      <c r="LD309" s="396"/>
      <c r="LE309" s="396"/>
      <c r="LF309" s="396"/>
      <c r="LG309" s="396"/>
      <c r="LH309" s="396"/>
      <c r="LI309" s="396"/>
      <c r="LJ309" s="396"/>
      <c r="LK309" s="396"/>
      <c r="LL309" s="396"/>
      <c r="LM309" s="396"/>
      <c r="LN309" s="396"/>
      <c r="LO309" s="396"/>
      <c r="LP309" s="396"/>
      <c r="LQ309" s="396"/>
      <c r="LR309" s="396"/>
      <c r="LS309" s="396"/>
      <c r="LT309" s="396"/>
      <c r="LU309" s="396"/>
      <c r="LV309" s="396"/>
      <c r="LW309" s="396"/>
      <c r="LX309" s="396"/>
      <c r="LY309" s="396"/>
      <c r="LZ309" s="396"/>
      <c r="MA309" s="396"/>
      <c r="MB309" s="396"/>
      <c r="MC309" s="396"/>
      <c r="MD309" s="396"/>
      <c r="ME309" s="396"/>
      <c r="MF309" s="396"/>
      <c r="MG309" s="396"/>
      <c r="MH309" s="396"/>
      <c r="MI309" s="396"/>
      <c r="MJ309" s="396"/>
      <c r="MK309" s="396"/>
      <c r="ML309" s="396"/>
      <c r="MM309" s="396"/>
      <c r="MN309" s="396"/>
      <c r="MO309" s="396"/>
      <c r="MP309" s="396"/>
      <c r="MQ309" s="396"/>
      <c r="MR309" s="396"/>
      <c r="MS309" s="396"/>
      <c r="MT309" s="396"/>
      <c r="MU309" s="396"/>
      <c r="MV309" s="396"/>
      <c r="MW309" s="396"/>
      <c r="MX309" s="396"/>
      <c r="MY309" s="396"/>
      <c r="MZ309" s="396"/>
      <c r="NA309" s="396"/>
      <c r="NB309" s="396"/>
      <c r="NC309" s="396"/>
      <c r="ND309" s="396"/>
      <c r="NE309" s="396"/>
      <c r="NF309" s="396"/>
      <c r="NG309" s="396"/>
      <c r="NH309" s="396"/>
      <c r="NI309" s="396"/>
      <c r="NJ309" s="396"/>
      <c r="NK309" s="396"/>
      <c r="NL309" s="396"/>
      <c r="NM309" s="396"/>
      <c r="NN309" s="396"/>
      <c r="NO309" s="396"/>
      <c r="NP309" s="396"/>
      <c r="NQ309" s="396"/>
      <c r="NR309" s="396"/>
      <c r="NS309" s="396"/>
      <c r="NT309" s="396"/>
      <c r="NU309" s="396"/>
      <c r="NV309" s="396"/>
      <c r="NW309" s="396"/>
      <c r="NX309" s="396"/>
      <c r="NY309" s="396"/>
      <c r="NZ309" s="396"/>
      <c r="OA309" s="396"/>
      <c r="OB309" s="396"/>
      <c r="OC309" s="396"/>
      <c r="OD309" s="396"/>
      <c r="OE309" s="396"/>
      <c r="OF309" s="396"/>
      <c r="OG309" s="396"/>
      <c r="OH309" s="396"/>
      <c r="OI309" s="396"/>
      <c r="OJ309" s="396"/>
      <c r="OK309" s="396"/>
      <c r="OL309" s="396"/>
      <c r="OM309" s="396"/>
      <c r="ON309" s="396"/>
      <c r="OO309" s="396"/>
      <c r="OP309" s="396"/>
      <c r="OQ309" s="396"/>
      <c r="OR309" s="396"/>
      <c r="OS309" s="396"/>
      <c r="OT309" s="396"/>
      <c r="OU309" s="396"/>
      <c r="OV309" s="396"/>
      <c r="OW309" s="396"/>
      <c r="OX309" s="396"/>
      <c r="OY309" s="396"/>
      <c r="OZ309" s="396"/>
      <c r="PA309" s="396"/>
      <c r="PB309" s="396"/>
      <c r="PC309" s="396"/>
      <c r="PD309" s="396"/>
      <c r="PE309" s="396"/>
      <c r="PF309" s="396"/>
      <c r="PG309" s="396"/>
      <c r="PH309" s="396"/>
      <c r="PI309" s="396"/>
      <c r="PJ309" s="396"/>
      <c r="PK309" s="396"/>
      <c r="PL309" s="396"/>
      <c r="PM309" s="396"/>
      <c r="PN309" s="396"/>
      <c r="PO309" s="396"/>
      <c r="PP309" s="396"/>
      <c r="PQ309" s="396"/>
      <c r="PR309" s="396"/>
      <c r="PS309" s="396"/>
      <c r="PT309" s="396"/>
      <c r="PU309" s="396"/>
      <c r="PV309" s="396"/>
      <c r="PW309" s="396"/>
      <c r="PX309" s="396"/>
      <c r="PY309" s="396"/>
      <c r="PZ309" s="396"/>
      <c r="QA309" s="396"/>
      <c r="QB309" s="396"/>
      <c r="QC309" s="396"/>
      <c r="QD309" s="396"/>
      <c r="QE309" s="396"/>
      <c r="QF309" s="396"/>
      <c r="QG309" s="396"/>
      <c r="QH309" s="396"/>
      <c r="QI309" s="396"/>
      <c r="QJ309" s="396"/>
      <c r="QK309" s="396"/>
      <c r="QL309" s="396"/>
      <c r="QM309" s="396"/>
      <c r="QN309" s="396"/>
      <c r="QO309" s="396"/>
      <c r="QP309" s="396"/>
      <c r="QQ309" s="396"/>
      <c r="QR309" s="396"/>
      <c r="QS309" s="396"/>
      <c r="QT309" s="396"/>
    </row>
    <row r="310" spans="1:462" s="397" customFormat="1">
      <c r="A310" s="377"/>
      <c r="B310" s="151" t="s">
        <v>1482</v>
      </c>
      <c r="C310" s="146"/>
      <c r="D310" s="129" t="s">
        <v>1483</v>
      </c>
      <c r="E310" s="146"/>
      <c r="F310" s="158"/>
      <c r="G310" s="396"/>
      <c r="H310" s="396"/>
      <c r="I310" s="396"/>
      <c r="J310" s="396"/>
      <c r="K310" s="396"/>
      <c r="L310" s="396"/>
      <c r="M310" s="396"/>
      <c r="N310" s="396"/>
      <c r="O310" s="396"/>
      <c r="P310" s="396"/>
      <c r="Q310" s="396"/>
      <c r="R310" s="396"/>
      <c r="S310" s="396"/>
      <c r="T310" s="396"/>
      <c r="U310" s="396"/>
      <c r="V310" s="396"/>
      <c r="W310" s="396"/>
      <c r="X310" s="396"/>
      <c r="Y310" s="396"/>
      <c r="Z310" s="396"/>
      <c r="AA310" s="396"/>
      <c r="AB310" s="396"/>
      <c r="AC310" s="396"/>
      <c r="AD310" s="396"/>
      <c r="AE310" s="396"/>
      <c r="AF310" s="396"/>
      <c r="AG310" s="396"/>
      <c r="AH310" s="396"/>
      <c r="AI310" s="396"/>
      <c r="AJ310" s="396"/>
      <c r="AK310" s="396"/>
      <c r="AL310" s="396"/>
      <c r="AM310" s="396"/>
      <c r="AN310" s="396"/>
      <c r="AO310" s="396"/>
      <c r="AP310" s="396"/>
      <c r="AQ310" s="396"/>
      <c r="AR310" s="396"/>
      <c r="AS310" s="396"/>
      <c r="AT310" s="396"/>
      <c r="AU310" s="396"/>
      <c r="AV310" s="396"/>
      <c r="AW310" s="396"/>
      <c r="AX310" s="396"/>
      <c r="AY310" s="396"/>
      <c r="AZ310" s="396"/>
      <c r="BA310" s="396"/>
      <c r="BB310" s="396"/>
      <c r="BC310" s="396"/>
      <c r="BD310" s="396"/>
      <c r="BE310" s="396"/>
      <c r="BF310" s="396"/>
      <c r="BG310" s="396"/>
      <c r="BH310" s="396"/>
      <c r="BI310" s="396"/>
      <c r="BJ310" s="396"/>
      <c r="BK310" s="396"/>
      <c r="BL310" s="396"/>
      <c r="BM310" s="396"/>
      <c r="BN310" s="396"/>
      <c r="BO310" s="396"/>
      <c r="BP310" s="396"/>
      <c r="BQ310" s="396"/>
      <c r="BR310" s="396"/>
      <c r="BS310" s="396"/>
      <c r="BT310" s="396"/>
      <c r="BU310" s="396"/>
      <c r="BV310" s="396"/>
      <c r="BW310" s="396"/>
      <c r="BX310" s="396"/>
      <c r="BY310" s="396"/>
      <c r="BZ310" s="396"/>
      <c r="CA310" s="396"/>
      <c r="CB310" s="396"/>
      <c r="CC310" s="396"/>
      <c r="CD310" s="396"/>
      <c r="CE310" s="396"/>
      <c r="CF310" s="396"/>
      <c r="CG310" s="396"/>
      <c r="CH310" s="396"/>
      <c r="CI310" s="396"/>
      <c r="CJ310" s="396"/>
      <c r="CK310" s="396"/>
      <c r="CL310" s="396"/>
      <c r="CM310" s="396"/>
      <c r="CN310" s="396"/>
      <c r="CO310" s="396"/>
      <c r="CP310" s="396"/>
      <c r="CQ310" s="396"/>
      <c r="CR310" s="396"/>
      <c r="CS310" s="396"/>
      <c r="CT310" s="396"/>
      <c r="CU310" s="396"/>
      <c r="CV310" s="396"/>
      <c r="CW310" s="396"/>
      <c r="CX310" s="396"/>
      <c r="CY310" s="396"/>
      <c r="CZ310" s="396"/>
      <c r="DA310" s="396"/>
      <c r="DB310" s="396"/>
      <c r="DC310" s="396"/>
      <c r="DD310" s="396"/>
      <c r="DE310" s="396"/>
      <c r="DF310" s="396"/>
      <c r="DG310" s="396"/>
      <c r="DH310" s="396"/>
      <c r="DI310" s="396"/>
      <c r="DJ310" s="396"/>
      <c r="DK310" s="396"/>
      <c r="DL310" s="396"/>
      <c r="DM310" s="396"/>
      <c r="DN310" s="396"/>
      <c r="DO310" s="396"/>
      <c r="DP310" s="396"/>
      <c r="DQ310" s="396"/>
      <c r="DR310" s="396"/>
      <c r="DS310" s="396"/>
      <c r="DT310" s="396"/>
      <c r="DU310" s="396"/>
      <c r="DV310" s="396"/>
      <c r="DW310" s="396"/>
      <c r="DX310" s="396"/>
      <c r="DY310" s="396"/>
      <c r="DZ310" s="396"/>
      <c r="EA310" s="396"/>
      <c r="EB310" s="396"/>
      <c r="EC310" s="396"/>
      <c r="ED310" s="396"/>
      <c r="EE310" s="396"/>
      <c r="EF310" s="396"/>
      <c r="EG310" s="396"/>
      <c r="EH310" s="396"/>
      <c r="EI310" s="396"/>
      <c r="EJ310" s="396"/>
      <c r="EK310" s="396"/>
      <c r="EL310" s="396"/>
      <c r="EM310" s="396"/>
      <c r="EN310" s="396"/>
      <c r="EO310" s="396"/>
      <c r="EP310" s="396"/>
      <c r="EQ310" s="396"/>
      <c r="ER310" s="396"/>
      <c r="ES310" s="396"/>
      <c r="ET310" s="396"/>
      <c r="EU310" s="396"/>
      <c r="EV310" s="396"/>
      <c r="EW310" s="396"/>
      <c r="EX310" s="396"/>
      <c r="EY310" s="396"/>
      <c r="EZ310" s="396"/>
      <c r="FA310" s="396"/>
      <c r="FB310" s="396"/>
      <c r="FC310" s="396"/>
      <c r="FD310" s="396"/>
      <c r="FE310" s="396"/>
      <c r="FF310" s="396"/>
      <c r="FG310" s="396"/>
      <c r="FH310" s="396"/>
      <c r="FI310" s="396"/>
      <c r="FJ310" s="396"/>
      <c r="FK310" s="396"/>
      <c r="FL310" s="396"/>
      <c r="FM310" s="396"/>
      <c r="FN310" s="396"/>
      <c r="FO310" s="396"/>
      <c r="FP310" s="396"/>
      <c r="FQ310" s="396"/>
      <c r="FR310" s="396"/>
      <c r="FS310" s="396"/>
      <c r="FT310" s="396"/>
      <c r="FU310" s="396"/>
      <c r="FV310" s="396"/>
      <c r="FW310" s="396"/>
      <c r="FX310" s="396"/>
      <c r="FY310" s="396"/>
      <c r="FZ310" s="396"/>
      <c r="GA310" s="396"/>
      <c r="GB310" s="396"/>
      <c r="GC310" s="396"/>
      <c r="GD310" s="396"/>
      <c r="GE310" s="396"/>
      <c r="GF310" s="396"/>
      <c r="GG310" s="396"/>
      <c r="GH310" s="396"/>
      <c r="GI310" s="396"/>
      <c r="GJ310" s="396"/>
      <c r="GK310" s="396"/>
      <c r="GL310" s="396"/>
      <c r="GM310" s="396"/>
      <c r="GN310" s="396"/>
      <c r="GO310" s="396"/>
      <c r="GP310" s="396"/>
      <c r="GQ310" s="396"/>
      <c r="GR310" s="396"/>
      <c r="GS310" s="396"/>
      <c r="GT310" s="396"/>
      <c r="GU310" s="396"/>
      <c r="GV310" s="396"/>
      <c r="GW310" s="396"/>
      <c r="GX310" s="396"/>
      <c r="GY310" s="396"/>
      <c r="GZ310" s="396"/>
      <c r="HA310" s="396"/>
      <c r="HB310" s="396"/>
      <c r="HC310" s="396"/>
      <c r="HD310" s="396"/>
      <c r="HE310" s="396"/>
      <c r="HF310" s="396"/>
      <c r="HG310" s="396"/>
      <c r="HH310" s="396"/>
      <c r="HI310" s="396"/>
      <c r="HJ310" s="396"/>
      <c r="HK310" s="396"/>
      <c r="HL310" s="396"/>
      <c r="HM310" s="396"/>
      <c r="HN310" s="396"/>
      <c r="HO310" s="396"/>
      <c r="HP310" s="396"/>
      <c r="HQ310" s="396"/>
      <c r="HR310" s="396"/>
      <c r="HS310" s="396"/>
      <c r="HT310" s="396"/>
      <c r="HU310" s="396"/>
      <c r="HV310" s="396"/>
      <c r="HW310" s="396"/>
      <c r="HX310" s="396"/>
      <c r="HY310" s="396"/>
      <c r="HZ310" s="396"/>
      <c r="IA310" s="396"/>
      <c r="IB310" s="396"/>
      <c r="IC310" s="396"/>
      <c r="ID310" s="396"/>
      <c r="IE310" s="396"/>
      <c r="IF310" s="396"/>
      <c r="IG310" s="396"/>
      <c r="IH310" s="396"/>
      <c r="II310" s="396"/>
      <c r="IJ310" s="396"/>
      <c r="IK310" s="396"/>
      <c r="IL310" s="396"/>
      <c r="IM310" s="396"/>
      <c r="IN310" s="396"/>
      <c r="IO310" s="396"/>
      <c r="IP310" s="396"/>
      <c r="IQ310" s="396"/>
      <c r="IR310" s="396"/>
      <c r="IS310" s="396"/>
      <c r="IT310" s="396"/>
      <c r="IU310" s="396"/>
      <c r="IV310" s="396"/>
      <c r="IW310" s="396"/>
      <c r="IX310" s="396"/>
      <c r="IY310" s="396"/>
      <c r="IZ310" s="396"/>
      <c r="JA310" s="396"/>
      <c r="JB310" s="396"/>
      <c r="JC310" s="396"/>
      <c r="JD310" s="396"/>
      <c r="JE310" s="396"/>
      <c r="JF310" s="396"/>
      <c r="JG310" s="396"/>
      <c r="JH310" s="396"/>
      <c r="JI310" s="396"/>
      <c r="JJ310" s="396"/>
      <c r="JK310" s="396"/>
      <c r="JL310" s="396"/>
      <c r="JM310" s="396"/>
      <c r="JN310" s="396"/>
      <c r="JO310" s="396"/>
      <c r="JP310" s="396"/>
      <c r="JQ310" s="396"/>
      <c r="JR310" s="396"/>
      <c r="JS310" s="396"/>
      <c r="JT310" s="396"/>
      <c r="JU310" s="396"/>
      <c r="JV310" s="396"/>
      <c r="JW310" s="396"/>
      <c r="JX310" s="396"/>
      <c r="JY310" s="396"/>
      <c r="JZ310" s="396"/>
      <c r="KA310" s="396"/>
      <c r="KB310" s="396"/>
      <c r="KC310" s="396"/>
      <c r="KD310" s="396"/>
      <c r="KE310" s="396"/>
      <c r="KF310" s="396"/>
      <c r="KG310" s="396"/>
      <c r="KH310" s="396"/>
      <c r="KI310" s="396"/>
      <c r="KJ310" s="396"/>
      <c r="KK310" s="396"/>
      <c r="KL310" s="396"/>
      <c r="KM310" s="396"/>
      <c r="KN310" s="396"/>
      <c r="KO310" s="396"/>
      <c r="KP310" s="396"/>
      <c r="KQ310" s="396"/>
      <c r="KR310" s="396"/>
      <c r="KS310" s="396"/>
      <c r="KT310" s="396"/>
      <c r="KU310" s="396"/>
      <c r="KV310" s="396"/>
      <c r="KW310" s="396"/>
      <c r="KX310" s="396"/>
      <c r="KY310" s="396"/>
      <c r="KZ310" s="396"/>
      <c r="LA310" s="396"/>
      <c r="LB310" s="396"/>
      <c r="LC310" s="396"/>
      <c r="LD310" s="396"/>
      <c r="LE310" s="396"/>
      <c r="LF310" s="396"/>
      <c r="LG310" s="396"/>
      <c r="LH310" s="396"/>
      <c r="LI310" s="396"/>
      <c r="LJ310" s="396"/>
      <c r="LK310" s="396"/>
      <c r="LL310" s="396"/>
      <c r="LM310" s="396"/>
      <c r="LN310" s="396"/>
      <c r="LO310" s="396"/>
      <c r="LP310" s="396"/>
      <c r="LQ310" s="396"/>
      <c r="LR310" s="396"/>
      <c r="LS310" s="396"/>
      <c r="LT310" s="396"/>
      <c r="LU310" s="396"/>
      <c r="LV310" s="396"/>
      <c r="LW310" s="396"/>
      <c r="LX310" s="396"/>
      <c r="LY310" s="396"/>
      <c r="LZ310" s="396"/>
      <c r="MA310" s="396"/>
      <c r="MB310" s="396"/>
      <c r="MC310" s="396"/>
      <c r="MD310" s="396"/>
      <c r="ME310" s="396"/>
      <c r="MF310" s="396"/>
      <c r="MG310" s="396"/>
      <c r="MH310" s="396"/>
      <c r="MI310" s="396"/>
      <c r="MJ310" s="396"/>
      <c r="MK310" s="396"/>
      <c r="ML310" s="396"/>
      <c r="MM310" s="396"/>
      <c r="MN310" s="396"/>
      <c r="MO310" s="396"/>
      <c r="MP310" s="396"/>
      <c r="MQ310" s="396"/>
      <c r="MR310" s="396"/>
      <c r="MS310" s="396"/>
      <c r="MT310" s="396"/>
      <c r="MU310" s="396"/>
      <c r="MV310" s="396"/>
      <c r="MW310" s="396"/>
      <c r="MX310" s="396"/>
      <c r="MY310" s="396"/>
      <c r="MZ310" s="396"/>
      <c r="NA310" s="396"/>
      <c r="NB310" s="396"/>
      <c r="NC310" s="396"/>
      <c r="ND310" s="396"/>
      <c r="NE310" s="396"/>
      <c r="NF310" s="396"/>
      <c r="NG310" s="396"/>
      <c r="NH310" s="396"/>
      <c r="NI310" s="396"/>
      <c r="NJ310" s="396"/>
      <c r="NK310" s="396"/>
      <c r="NL310" s="396"/>
      <c r="NM310" s="396"/>
      <c r="NN310" s="396"/>
      <c r="NO310" s="396"/>
      <c r="NP310" s="396"/>
      <c r="NQ310" s="396"/>
      <c r="NR310" s="396"/>
      <c r="NS310" s="396"/>
      <c r="NT310" s="396"/>
      <c r="NU310" s="396"/>
      <c r="NV310" s="396"/>
      <c r="NW310" s="396"/>
      <c r="NX310" s="396"/>
      <c r="NY310" s="396"/>
      <c r="NZ310" s="396"/>
      <c r="OA310" s="396"/>
      <c r="OB310" s="396"/>
      <c r="OC310" s="396"/>
      <c r="OD310" s="396"/>
      <c r="OE310" s="396"/>
      <c r="OF310" s="396"/>
      <c r="OG310" s="396"/>
      <c r="OH310" s="396"/>
      <c r="OI310" s="396"/>
      <c r="OJ310" s="396"/>
      <c r="OK310" s="396"/>
      <c r="OL310" s="396"/>
      <c r="OM310" s="396"/>
      <c r="ON310" s="396"/>
      <c r="OO310" s="396"/>
      <c r="OP310" s="396"/>
      <c r="OQ310" s="396"/>
      <c r="OR310" s="396"/>
      <c r="OS310" s="396"/>
      <c r="OT310" s="396"/>
      <c r="OU310" s="396"/>
      <c r="OV310" s="396"/>
      <c r="OW310" s="396"/>
      <c r="OX310" s="396"/>
      <c r="OY310" s="396"/>
      <c r="OZ310" s="396"/>
      <c r="PA310" s="396"/>
      <c r="PB310" s="396"/>
      <c r="PC310" s="396"/>
      <c r="PD310" s="396"/>
      <c r="PE310" s="396"/>
      <c r="PF310" s="396"/>
      <c r="PG310" s="396"/>
      <c r="PH310" s="396"/>
      <c r="PI310" s="396"/>
      <c r="PJ310" s="396"/>
      <c r="PK310" s="396"/>
      <c r="PL310" s="396"/>
      <c r="PM310" s="396"/>
      <c r="PN310" s="396"/>
      <c r="PO310" s="396"/>
      <c r="PP310" s="396"/>
      <c r="PQ310" s="396"/>
      <c r="PR310" s="396"/>
      <c r="PS310" s="396"/>
      <c r="PT310" s="396"/>
      <c r="PU310" s="396"/>
      <c r="PV310" s="396"/>
      <c r="PW310" s="396"/>
      <c r="PX310" s="396"/>
      <c r="PY310" s="396"/>
      <c r="PZ310" s="396"/>
      <c r="QA310" s="396"/>
      <c r="QB310" s="396"/>
      <c r="QC310" s="396"/>
      <c r="QD310" s="396"/>
      <c r="QE310" s="396"/>
      <c r="QF310" s="396"/>
      <c r="QG310" s="396"/>
      <c r="QH310" s="396"/>
      <c r="QI310" s="396"/>
      <c r="QJ310" s="396"/>
      <c r="QK310" s="396"/>
      <c r="QL310" s="396"/>
      <c r="QM310" s="396"/>
      <c r="QN310" s="396"/>
      <c r="QO310" s="396"/>
      <c r="QP310" s="396"/>
      <c r="QQ310" s="396"/>
      <c r="QR310" s="396"/>
      <c r="QS310" s="396"/>
      <c r="QT310" s="396"/>
    </row>
    <row r="311" spans="1:462" s="397" customFormat="1">
      <c r="A311" s="377"/>
      <c r="B311" s="406"/>
      <c r="C311" s="389"/>
      <c r="D311" s="129" t="s">
        <v>1484</v>
      </c>
      <c r="E311" s="146"/>
      <c r="F311" s="158"/>
      <c r="G311" s="396"/>
      <c r="H311" s="396"/>
      <c r="I311" s="396"/>
      <c r="J311" s="396"/>
      <c r="K311" s="396"/>
      <c r="L311" s="396"/>
      <c r="M311" s="396"/>
      <c r="N311" s="396"/>
      <c r="O311" s="396"/>
      <c r="P311" s="396"/>
      <c r="Q311" s="396"/>
      <c r="R311" s="396"/>
      <c r="S311" s="396"/>
      <c r="T311" s="396"/>
      <c r="U311" s="396"/>
      <c r="V311" s="396"/>
      <c r="W311" s="396"/>
      <c r="X311" s="396"/>
      <c r="Y311" s="396"/>
      <c r="Z311" s="396"/>
      <c r="AA311" s="396"/>
      <c r="AB311" s="396"/>
      <c r="AC311" s="396"/>
      <c r="AD311" s="396"/>
      <c r="AE311" s="396"/>
      <c r="AF311" s="396"/>
      <c r="AG311" s="396"/>
      <c r="AH311" s="396"/>
      <c r="AI311" s="396"/>
      <c r="AJ311" s="396"/>
      <c r="AK311" s="396"/>
      <c r="AL311" s="396"/>
      <c r="AM311" s="396"/>
      <c r="AN311" s="396"/>
      <c r="AO311" s="396"/>
      <c r="AP311" s="396"/>
      <c r="AQ311" s="396"/>
      <c r="AR311" s="396"/>
      <c r="AS311" s="396"/>
      <c r="AT311" s="396"/>
      <c r="AU311" s="396"/>
      <c r="AV311" s="396"/>
      <c r="AW311" s="396"/>
      <c r="AX311" s="396"/>
      <c r="AY311" s="396"/>
      <c r="AZ311" s="396"/>
      <c r="BA311" s="396"/>
      <c r="BB311" s="396"/>
      <c r="BC311" s="396"/>
      <c r="BD311" s="396"/>
      <c r="BE311" s="396"/>
      <c r="BF311" s="396"/>
      <c r="BG311" s="396"/>
      <c r="BH311" s="396"/>
      <c r="BI311" s="396"/>
      <c r="BJ311" s="396"/>
      <c r="BK311" s="396"/>
      <c r="BL311" s="396"/>
      <c r="BM311" s="396"/>
      <c r="BN311" s="396"/>
      <c r="BO311" s="396"/>
      <c r="BP311" s="396"/>
      <c r="BQ311" s="396"/>
      <c r="BR311" s="396"/>
      <c r="BS311" s="396"/>
      <c r="BT311" s="396"/>
      <c r="BU311" s="396"/>
      <c r="BV311" s="396"/>
      <c r="BW311" s="396"/>
      <c r="BX311" s="396"/>
      <c r="BY311" s="396"/>
      <c r="BZ311" s="396"/>
      <c r="CA311" s="396"/>
      <c r="CB311" s="396"/>
      <c r="CC311" s="396"/>
      <c r="CD311" s="396"/>
      <c r="CE311" s="396"/>
      <c r="CF311" s="396"/>
      <c r="CG311" s="396"/>
      <c r="CH311" s="396"/>
      <c r="CI311" s="396"/>
      <c r="CJ311" s="396"/>
      <c r="CK311" s="396"/>
      <c r="CL311" s="396"/>
      <c r="CM311" s="396"/>
      <c r="CN311" s="396"/>
      <c r="CO311" s="396"/>
      <c r="CP311" s="396"/>
      <c r="CQ311" s="396"/>
      <c r="CR311" s="396"/>
      <c r="CS311" s="396"/>
      <c r="CT311" s="396"/>
      <c r="CU311" s="396"/>
      <c r="CV311" s="396"/>
      <c r="CW311" s="396"/>
      <c r="CX311" s="396"/>
      <c r="CY311" s="396"/>
      <c r="CZ311" s="396"/>
      <c r="DA311" s="396"/>
      <c r="DB311" s="396"/>
      <c r="DC311" s="396"/>
      <c r="DD311" s="396"/>
      <c r="DE311" s="396"/>
      <c r="DF311" s="396"/>
      <c r="DG311" s="396"/>
      <c r="DH311" s="396"/>
      <c r="DI311" s="396"/>
      <c r="DJ311" s="396"/>
      <c r="DK311" s="396"/>
      <c r="DL311" s="396"/>
      <c r="DM311" s="396"/>
      <c r="DN311" s="396"/>
      <c r="DO311" s="396"/>
      <c r="DP311" s="396"/>
      <c r="DQ311" s="396"/>
      <c r="DR311" s="396"/>
      <c r="DS311" s="396"/>
      <c r="DT311" s="396"/>
      <c r="DU311" s="396"/>
      <c r="DV311" s="396"/>
      <c r="DW311" s="396"/>
      <c r="DX311" s="396"/>
      <c r="DY311" s="396"/>
      <c r="DZ311" s="396"/>
      <c r="EA311" s="396"/>
      <c r="EB311" s="396"/>
      <c r="EC311" s="396"/>
      <c r="ED311" s="396"/>
      <c r="EE311" s="396"/>
      <c r="EF311" s="396"/>
      <c r="EG311" s="396"/>
      <c r="EH311" s="396"/>
      <c r="EI311" s="396"/>
      <c r="EJ311" s="396"/>
      <c r="EK311" s="396"/>
      <c r="EL311" s="396"/>
      <c r="EM311" s="396"/>
      <c r="EN311" s="396"/>
      <c r="EO311" s="396"/>
      <c r="EP311" s="396"/>
      <c r="EQ311" s="396"/>
      <c r="ER311" s="396"/>
      <c r="ES311" s="396"/>
      <c r="ET311" s="396"/>
      <c r="EU311" s="396"/>
      <c r="EV311" s="396"/>
      <c r="EW311" s="396"/>
      <c r="EX311" s="396"/>
      <c r="EY311" s="396"/>
      <c r="EZ311" s="396"/>
      <c r="FA311" s="396"/>
      <c r="FB311" s="396"/>
      <c r="FC311" s="396"/>
      <c r="FD311" s="396"/>
      <c r="FE311" s="396"/>
      <c r="FF311" s="396"/>
      <c r="FG311" s="396"/>
      <c r="FH311" s="396"/>
      <c r="FI311" s="396"/>
      <c r="FJ311" s="396"/>
      <c r="FK311" s="396"/>
      <c r="FL311" s="396"/>
      <c r="FM311" s="396"/>
      <c r="FN311" s="396"/>
      <c r="FO311" s="396"/>
      <c r="FP311" s="396"/>
      <c r="FQ311" s="396"/>
      <c r="FR311" s="396"/>
      <c r="FS311" s="396"/>
      <c r="FT311" s="396"/>
      <c r="FU311" s="396"/>
      <c r="FV311" s="396"/>
      <c r="FW311" s="396"/>
      <c r="FX311" s="396"/>
      <c r="FY311" s="396"/>
      <c r="FZ311" s="396"/>
      <c r="GA311" s="396"/>
      <c r="GB311" s="396"/>
      <c r="GC311" s="396"/>
      <c r="GD311" s="396"/>
      <c r="GE311" s="396"/>
      <c r="GF311" s="396"/>
      <c r="GG311" s="396"/>
      <c r="GH311" s="396"/>
      <c r="GI311" s="396"/>
      <c r="GJ311" s="396"/>
      <c r="GK311" s="396"/>
      <c r="GL311" s="396"/>
      <c r="GM311" s="396"/>
      <c r="GN311" s="396"/>
      <c r="GO311" s="396"/>
      <c r="GP311" s="396"/>
      <c r="GQ311" s="396"/>
      <c r="GR311" s="396"/>
      <c r="GS311" s="396"/>
      <c r="GT311" s="396"/>
      <c r="GU311" s="396"/>
      <c r="GV311" s="396"/>
      <c r="GW311" s="396"/>
      <c r="GX311" s="396"/>
      <c r="GY311" s="396"/>
      <c r="GZ311" s="396"/>
      <c r="HA311" s="396"/>
      <c r="HB311" s="396"/>
      <c r="HC311" s="396"/>
      <c r="HD311" s="396"/>
      <c r="HE311" s="396"/>
      <c r="HF311" s="396"/>
      <c r="HG311" s="396"/>
      <c r="HH311" s="396"/>
      <c r="HI311" s="396"/>
      <c r="HJ311" s="396"/>
      <c r="HK311" s="396"/>
      <c r="HL311" s="396"/>
      <c r="HM311" s="396"/>
      <c r="HN311" s="396"/>
      <c r="HO311" s="396"/>
      <c r="HP311" s="396"/>
      <c r="HQ311" s="396"/>
      <c r="HR311" s="396"/>
      <c r="HS311" s="396"/>
      <c r="HT311" s="396"/>
      <c r="HU311" s="396"/>
      <c r="HV311" s="396"/>
      <c r="HW311" s="396"/>
      <c r="HX311" s="396"/>
      <c r="HY311" s="396"/>
      <c r="HZ311" s="396"/>
      <c r="IA311" s="396"/>
      <c r="IB311" s="396"/>
      <c r="IC311" s="396"/>
      <c r="ID311" s="396"/>
      <c r="IE311" s="396"/>
      <c r="IF311" s="396"/>
      <c r="IG311" s="396"/>
      <c r="IH311" s="396"/>
      <c r="II311" s="396"/>
      <c r="IJ311" s="396"/>
      <c r="IK311" s="396"/>
      <c r="IL311" s="396"/>
      <c r="IM311" s="396"/>
      <c r="IN311" s="396"/>
      <c r="IO311" s="396"/>
      <c r="IP311" s="396"/>
      <c r="IQ311" s="396"/>
      <c r="IR311" s="396"/>
      <c r="IS311" s="396"/>
      <c r="IT311" s="396"/>
      <c r="IU311" s="396"/>
      <c r="IV311" s="396"/>
      <c r="IW311" s="396"/>
      <c r="IX311" s="396"/>
      <c r="IY311" s="396"/>
      <c r="IZ311" s="396"/>
      <c r="JA311" s="396"/>
      <c r="JB311" s="396"/>
      <c r="JC311" s="396"/>
      <c r="JD311" s="396"/>
      <c r="JE311" s="396"/>
      <c r="JF311" s="396"/>
      <c r="JG311" s="396"/>
      <c r="JH311" s="396"/>
      <c r="JI311" s="396"/>
      <c r="JJ311" s="396"/>
      <c r="JK311" s="396"/>
      <c r="JL311" s="396"/>
      <c r="JM311" s="396"/>
      <c r="JN311" s="396"/>
      <c r="JO311" s="396"/>
      <c r="JP311" s="396"/>
      <c r="JQ311" s="396"/>
      <c r="JR311" s="396"/>
      <c r="JS311" s="396"/>
      <c r="JT311" s="396"/>
      <c r="JU311" s="396"/>
      <c r="JV311" s="396"/>
      <c r="JW311" s="396"/>
      <c r="JX311" s="396"/>
      <c r="JY311" s="396"/>
      <c r="JZ311" s="396"/>
      <c r="KA311" s="396"/>
      <c r="KB311" s="396"/>
      <c r="KC311" s="396"/>
      <c r="KD311" s="396"/>
      <c r="KE311" s="396"/>
      <c r="KF311" s="396"/>
      <c r="KG311" s="396"/>
      <c r="KH311" s="396"/>
      <c r="KI311" s="396"/>
      <c r="KJ311" s="396"/>
      <c r="KK311" s="396"/>
      <c r="KL311" s="396"/>
      <c r="KM311" s="396"/>
      <c r="KN311" s="396"/>
      <c r="KO311" s="396"/>
      <c r="KP311" s="396"/>
      <c r="KQ311" s="396"/>
      <c r="KR311" s="396"/>
      <c r="KS311" s="396"/>
      <c r="KT311" s="396"/>
      <c r="KU311" s="396"/>
      <c r="KV311" s="396"/>
      <c r="KW311" s="396"/>
      <c r="KX311" s="396"/>
      <c r="KY311" s="396"/>
      <c r="KZ311" s="396"/>
      <c r="LA311" s="396"/>
      <c r="LB311" s="396"/>
      <c r="LC311" s="396"/>
      <c r="LD311" s="396"/>
      <c r="LE311" s="396"/>
      <c r="LF311" s="396"/>
      <c r="LG311" s="396"/>
      <c r="LH311" s="396"/>
      <c r="LI311" s="396"/>
      <c r="LJ311" s="396"/>
      <c r="LK311" s="396"/>
      <c r="LL311" s="396"/>
      <c r="LM311" s="396"/>
      <c r="LN311" s="396"/>
      <c r="LO311" s="396"/>
      <c r="LP311" s="396"/>
      <c r="LQ311" s="396"/>
      <c r="LR311" s="396"/>
      <c r="LS311" s="396"/>
      <c r="LT311" s="396"/>
      <c r="LU311" s="396"/>
      <c r="LV311" s="396"/>
      <c r="LW311" s="396"/>
      <c r="LX311" s="396"/>
      <c r="LY311" s="396"/>
      <c r="LZ311" s="396"/>
      <c r="MA311" s="396"/>
      <c r="MB311" s="396"/>
      <c r="MC311" s="396"/>
      <c r="MD311" s="396"/>
      <c r="ME311" s="396"/>
      <c r="MF311" s="396"/>
      <c r="MG311" s="396"/>
      <c r="MH311" s="396"/>
      <c r="MI311" s="396"/>
      <c r="MJ311" s="396"/>
      <c r="MK311" s="396"/>
      <c r="ML311" s="396"/>
      <c r="MM311" s="396"/>
      <c r="MN311" s="396"/>
      <c r="MO311" s="396"/>
      <c r="MP311" s="396"/>
      <c r="MQ311" s="396"/>
      <c r="MR311" s="396"/>
      <c r="MS311" s="396"/>
      <c r="MT311" s="396"/>
      <c r="MU311" s="396"/>
      <c r="MV311" s="396"/>
      <c r="MW311" s="396"/>
      <c r="MX311" s="396"/>
      <c r="MY311" s="396"/>
      <c r="MZ311" s="396"/>
      <c r="NA311" s="396"/>
      <c r="NB311" s="396"/>
      <c r="NC311" s="396"/>
      <c r="ND311" s="396"/>
      <c r="NE311" s="396"/>
      <c r="NF311" s="396"/>
      <c r="NG311" s="396"/>
      <c r="NH311" s="396"/>
      <c r="NI311" s="396"/>
      <c r="NJ311" s="396"/>
      <c r="NK311" s="396"/>
      <c r="NL311" s="396"/>
      <c r="NM311" s="396"/>
      <c r="NN311" s="396"/>
      <c r="NO311" s="396"/>
      <c r="NP311" s="396"/>
      <c r="NQ311" s="396"/>
      <c r="NR311" s="396"/>
      <c r="NS311" s="396"/>
      <c r="NT311" s="396"/>
      <c r="NU311" s="396"/>
      <c r="NV311" s="396"/>
      <c r="NW311" s="396"/>
      <c r="NX311" s="396"/>
      <c r="NY311" s="396"/>
      <c r="NZ311" s="396"/>
      <c r="OA311" s="396"/>
      <c r="OB311" s="396"/>
      <c r="OC311" s="396"/>
      <c r="OD311" s="396"/>
      <c r="OE311" s="396"/>
      <c r="OF311" s="396"/>
      <c r="OG311" s="396"/>
      <c r="OH311" s="396"/>
      <c r="OI311" s="396"/>
      <c r="OJ311" s="396"/>
      <c r="OK311" s="396"/>
      <c r="OL311" s="396"/>
      <c r="OM311" s="396"/>
      <c r="ON311" s="396"/>
      <c r="OO311" s="396"/>
      <c r="OP311" s="396"/>
      <c r="OQ311" s="396"/>
      <c r="OR311" s="396"/>
      <c r="OS311" s="396"/>
      <c r="OT311" s="396"/>
      <c r="OU311" s="396"/>
      <c r="OV311" s="396"/>
      <c r="OW311" s="396"/>
      <c r="OX311" s="396"/>
      <c r="OY311" s="396"/>
      <c r="OZ311" s="396"/>
      <c r="PA311" s="396"/>
      <c r="PB311" s="396"/>
      <c r="PC311" s="396"/>
      <c r="PD311" s="396"/>
      <c r="PE311" s="396"/>
      <c r="PF311" s="396"/>
      <c r="PG311" s="396"/>
      <c r="PH311" s="396"/>
      <c r="PI311" s="396"/>
      <c r="PJ311" s="396"/>
      <c r="PK311" s="396"/>
      <c r="PL311" s="396"/>
      <c r="PM311" s="396"/>
      <c r="PN311" s="396"/>
      <c r="PO311" s="396"/>
      <c r="PP311" s="396"/>
      <c r="PQ311" s="396"/>
      <c r="PR311" s="396"/>
      <c r="PS311" s="396"/>
      <c r="PT311" s="396"/>
      <c r="PU311" s="396"/>
      <c r="PV311" s="396"/>
      <c r="PW311" s="396"/>
      <c r="PX311" s="396"/>
      <c r="PY311" s="396"/>
      <c r="PZ311" s="396"/>
      <c r="QA311" s="396"/>
      <c r="QB311" s="396"/>
      <c r="QC311" s="396"/>
      <c r="QD311" s="396"/>
      <c r="QE311" s="396"/>
      <c r="QF311" s="396"/>
      <c r="QG311" s="396"/>
      <c r="QH311" s="396"/>
      <c r="QI311" s="396"/>
      <c r="QJ311" s="396"/>
      <c r="QK311" s="396"/>
      <c r="QL311" s="396"/>
      <c r="QM311" s="396"/>
      <c r="QN311" s="396"/>
      <c r="QO311" s="396"/>
      <c r="QP311" s="396"/>
      <c r="QQ311" s="396"/>
      <c r="QR311" s="396"/>
      <c r="QS311" s="396"/>
      <c r="QT311" s="396"/>
    </row>
    <row r="312" spans="1:462" s="397" customFormat="1">
      <c r="A312" s="377"/>
      <c r="B312" s="405"/>
      <c r="C312" s="407"/>
      <c r="D312" s="129" t="s">
        <v>1485</v>
      </c>
      <c r="E312" s="146"/>
      <c r="F312" s="158"/>
      <c r="G312" s="396"/>
      <c r="H312" s="396"/>
      <c r="I312" s="396"/>
      <c r="J312" s="396"/>
      <c r="K312" s="396"/>
      <c r="L312" s="396"/>
      <c r="M312" s="396"/>
      <c r="N312" s="396"/>
      <c r="O312" s="396"/>
      <c r="P312" s="396"/>
      <c r="Q312" s="396"/>
      <c r="R312" s="396"/>
      <c r="S312" s="396"/>
      <c r="T312" s="396"/>
      <c r="U312" s="396"/>
      <c r="V312" s="396"/>
      <c r="W312" s="396"/>
      <c r="X312" s="396"/>
      <c r="Y312" s="396"/>
      <c r="Z312" s="396"/>
      <c r="AA312" s="396"/>
      <c r="AB312" s="396"/>
      <c r="AC312" s="396"/>
      <c r="AD312" s="396"/>
      <c r="AE312" s="396"/>
      <c r="AF312" s="396"/>
      <c r="AG312" s="396"/>
      <c r="AH312" s="396"/>
      <c r="AI312" s="396"/>
      <c r="AJ312" s="396"/>
      <c r="AK312" s="396"/>
      <c r="AL312" s="396"/>
      <c r="AM312" s="396"/>
      <c r="AN312" s="396"/>
      <c r="AO312" s="396"/>
      <c r="AP312" s="396"/>
      <c r="AQ312" s="396"/>
      <c r="AR312" s="396"/>
      <c r="AS312" s="396"/>
      <c r="AT312" s="396"/>
      <c r="AU312" s="396"/>
      <c r="AV312" s="396"/>
      <c r="AW312" s="396"/>
      <c r="AX312" s="396"/>
      <c r="AY312" s="396"/>
      <c r="AZ312" s="396"/>
      <c r="BA312" s="396"/>
      <c r="BB312" s="396"/>
      <c r="BC312" s="396"/>
      <c r="BD312" s="396"/>
      <c r="BE312" s="396"/>
      <c r="BF312" s="396"/>
      <c r="BG312" s="396"/>
      <c r="BH312" s="396"/>
      <c r="BI312" s="396"/>
      <c r="BJ312" s="396"/>
      <c r="BK312" s="396"/>
      <c r="BL312" s="396"/>
      <c r="BM312" s="396"/>
      <c r="BN312" s="396"/>
      <c r="BO312" s="396"/>
      <c r="BP312" s="396"/>
      <c r="BQ312" s="396"/>
      <c r="BR312" s="396"/>
      <c r="BS312" s="396"/>
      <c r="BT312" s="396"/>
      <c r="BU312" s="396"/>
      <c r="BV312" s="396"/>
      <c r="BW312" s="396"/>
      <c r="BX312" s="396"/>
      <c r="BY312" s="396"/>
      <c r="BZ312" s="396"/>
      <c r="CA312" s="396"/>
      <c r="CB312" s="396"/>
      <c r="CC312" s="396"/>
      <c r="CD312" s="396"/>
      <c r="CE312" s="396"/>
      <c r="CF312" s="396"/>
      <c r="CG312" s="396"/>
      <c r="CH312" s="396"/>
      <c r="CI312" s="396"/>
      <c r="CJ312" s="396"/>
      <c r="CK312" s="396"/>
      <c r="CL312" s="396"/>
      <c r="CM312" s="396"/>
      <c r="CN312" s="396"/>
      <c r="CO312" s="396"/>
      <c r="CP312" s="396"/>
      <c r="CQ312" s="396"/>
      <c r="CR312" s="396"/>
      <c r="CS312" s="396"/>
      <c r="CT312" s="396"/>
      <c r="CU312" s="396"/>
      <c r="CV312" s="396"/>
      <c r="CW312" s="396"/>
      <c r="CX312" s="396"/>
      <c r="CY312" s="396"/>
      <c r="CZ312" s="396"/>
      <c r="DA312" s="396"/>
      <c r="DB312" s="396"/>
      <c r="DC312" s="396"/>
      <c r="DD312" s="396"/>
      <c r="DE312" s="396"/>
      <c r="DF312" s="396"/>
      <c r="DG312" s="396"/>
      <c r="DH312" s="396"/>
      <c r="DI312" s="396"/>
      <c r="DJ312" s="396"/>
      <c r="DK312" s="396"/>
      <c r="DL312" s="396"/>
      <c r="DM312" s="396"/>
      <c r="DN312" s="396"/>
      <c r="DO312" s="396"/>
      <c r="DP312" s="396"/>
      <c r="DQ312" s="396"/>
      <c r="DR312" s="396"/>
      <c r="DS312" s="396"/>
      <c r="DT312" s="396"/>
      <c r="DU312" s="396"/>
      <c r="DV312" s="396"/>
      <c r="DW312" s="396"/>
      <c r="DX312" s="396"/>
      <c r="DY312" s="396"/>
      <c r="DZ312" s="396"/>
      <c r="EA312" s="396"/>
      <c r="EB312" s="396"/>
      <c r="EC312" s="396"/>
      <c r="ED312" s="396"/>
      <c r="EE312" s="396"/>
      <c r="EF312" s="396"/>
      <c r="EG312" s="396"/>
      <c r="EH312" s="396"/>
      <c r="EI312" s="396"/>
      <c r="EJ312" s="396"/>
      <c r="EK312" s="396"/>
      <c r="EL312" s="396"/>
      <c r="EM312" s="396"/>
      <c r="EN312" s="396"/>
      <c r="EO312" s="396"/>
      <c r="EP312" s="396"/>
      <c r="EQ312" s="396"/>
      <c r="ER312" s="396"/>
      <c r="ES312" s="396"/>
      <c r="ET312" s="396"/>
      <c r="EU312" s="396"/>
      <c r="EV312" s="396"/>
      <c r="EW312" s="396"/>
      <c r="EX312" s="396"/>
      <c r="EY312" s="396"/>
      <c r="EZ312" s="396"/>
      <c r="FA312" s="396"/>
      <c r="FB312" s="396"/>
      <c r="FC312" s="396"/>
      <c r="FD312" s="396"/>
      <c r="FE312" s="396"/>
      <c r="FF312" s="396"/>
      <c r="FG312" s="396"/>
      <c r="FH312" s="396"/>
      <c r="FI312" s="396"/>
      <c r="FJ312" s="396"/>
      <c r="FK312" s="396"/>
      <c r="FL312" s="396"/>
      <c r="FM312" s="396"/>
      <c r="FN312" s="396"/>
      <c r="FO312" s="396"/>
      <c r="FP312" s="396"/>
      <c r="FQ312" s="396"/>
      <c r="FR312" s="396"/>
      <c r="FS312" s="396"/>
      <c r="FT312" s="396"/>
      <c r="FU312" s="396"/>
      <c r="FV312" s="396"/>
      <c r="FW312" s="396"/>
      <c r="FX312" s="396"/>
      <c r="FY312" s="396"/>
      <c r="FZ312" s="396"/>
      <c r="GA312" s="396"/>
      <c r="GB312" s="396"/>
      <c r="GC312" s="396"/>
      <c r="GD312" s="396"/>
      <c r="GE312" s="396"/>
      <c r="GF312" s="396"/>
      <c r="GG312" s="396"/>
      <c r="GH312" s="396"/>
      <c r="GI312" s="396"/>
      <c r="GJ312" s="396"/>
      <c r="GK312" s="396"/>
      <c r="GL312" s="396"/>
      <c r="GM312" s="396"/>
      <c r="GN312" s="396"/>
      <c r="GO312" s="396"/>
      <c r="GP312" s="396"/>
      <c r="GQ312" s="396"/>
      <c r="GR312" s="396"/>
      <c r="GS312" s="396"/>
      <c r="GT312" s="396"/>
      <c r="GU312" s="396"/>
      <c r="GV312" s="396"/>
      <c r="GW312" s="396"/>
      <c r="GX312" s="396"/>
      <c r="GY312" s="396"/>
      <c r="GZ312" s="396"/>
      <c r="HA312" s="396"/>
      <c r="HB312" s="396"/>
      <c r="HC312" s="396"/>
      <c r="HD312" s="396"/>
      <c r="HE312" s="396"/>
      <c r="HF312" s="396"/>
      <c r="HG312" s="396"/>
      <c r="HH312" s="396"/>
      <c r="HI312" s="396"/>
      <c r="HJ312" s="396"/>
      <c r="HK312" s="396"/>
      <c r="HL312" s="396"/>
      <c r="HM312" s="396"/>
      <c r="HN312" s="396"/>
      <c r="HO312" s="396"/>
      <c r="HP312" s="396"/>
      <c r="HQ312" s="396"/>
      <c r="HR312" s="396"/>
      <c r="HS312" s="396"/>
      <c r="HT312" s="396"/>
      <c r="HU312" s="396"/>
      <c r="HV312" s="396"/>
      <c r="HW312" s="396"/>
      <c r="HX312" s="396"/>
      <c r="HY312" s="396"/>
      <c r="HZ312" s="396"/>
      <c r="IA312" s="396"/>
      <c r="IB312" s="396"/>
      <c r="IC312" s="396"/>
      <c r="ID312" s="396"/>
      <c r="IE312" s="396"/>
      <c r="IF312" s="396"/>
      <c r="IG312" s="396"/>
      <c r="IH312" s="396"/>
      <c r="II312" s="396"/>
      <c r="IJ312" s="396"/>
      <c r="IK312" s="396"/>
      <c r="IL312" s="396"/>
      <c r="IM312" s="396"/>
      <c r="IN312" s="396"/>
      <c r="IO312" s="396"/>
      <c r="IP312" s="396"/>
      <c r="IQ312" s="396"/>
      <c r="IR312" s="396"/>
      <c r="IS312" s="396"/>
      <c r="IT312" s="396"/>
      <c r="IU312" s="396"/>
      <c r="IV312" s="396"/>
      <c r="IW312" s="396"/>
      <c r="IX312" s="396"/>
      <c r="IY312" s="396"/>
      <c r="IZ312" s="396"/>
      <c r="JA312" s="396"/>
      <c r="JB312" s="396"/>
      <c r="JC312" s="396"/>
      <c r="JD312" s="396"/>
      <c r="JE312" s="396"/>
      <c r="JF312" s="396"/>
      <c r="JG312" s="396"/>
      <c r="JH312" s="396"/>
      <c r="JI312" s="396"/>
      <c r="JJ312" s="396"/>
      <c r="JK312" s="396"/>
      <c r="JL312" s="396"/>
      <c r="JM312" s="396"/>
      <c r="JN312" s="396"/>
      <c r="JO312" s="396"/>
      <c r="JP312" s="396"/>
      <c r="JQ312" s="396"/>
      <c r="JR312" s="396"/>
      <c r="JS312" s="396"/>
      <c r="JT312" s="396"/>
      <c r="JU312" s="396"/>
      <c r="JV312" s="396"/>
      <c r="JW312" s="396"/>
      <c r="JX312" s="396"/>
      <c r="JY312" s="396"/>
      <c r="JZ312" s="396"/>
      <c r="KA312" s="396"/>
      <c r="KB312" s="396"/>
      <c r="KC312" s="396"/>
      <c r="KD312" s="396"/>
      <c r="KE312" s="396"/>
      <c r="KF312" s="396"/>
      <c r="KG312" s="396"/>
      <c r="KH312" s="396"/>
      <c r="KI312" s="396"/>
      <c r="KJ312" s="396"/>
      <c r="KK312" s="396"/>
      <c r="KL312" s="396"/>
      <c r="KM312" s="396"/>
      <c r="KN312" s="396"/>
      <c r="KO312" s="396"/>
      <c r="KP312" s="396"/>
      <c r="KQ312" s="396"/>
      <c r="KR312" s="396"/>
      <c r="KS312" s="396"/>
      <c r="KT312" s="396"/>
      <c r="KU312" s="396"/>
      <c r="KV312" s="396"/>
      <c r="KW312" s="396"/>
      <c r="KX312" s="396"/>
      <c r="KY312" s="396"/>
      <c r="KZ312" s="396"/>
      <c r="LA312" s="396"/>
      <c r="LB312" s="396"/>
      <c r="LC312" s="396"/>
      <c r="LD312" s="396"/>
      <c r="LE312" s="396"/>
      <c r="LF312" s="396"/>
      <c r="LG312" s="396"/>
      <c r="LH312" s="396"/>
      <c r="LI312" s="396"/>
      <c r="LJ312" s="396"/>
      <c r="LK312" s="396"/>
      <c r="LL312" s="396"/>
      <c r="LM312" s="396"/>
      <c r="LN312" s="396"/>
      <c r="LO312" s="396"/>
      <c r="LP312" s="396"/>
      <c r="LQ312" s="396"/>
      <c r="LR312" s="396"/>
      <c r="LS312" s="396"/>
      <c r="LT312" s="396"/>
      <c r="LU312" s="396"/>
      <c r="LV312" s="396"/>
      <c r="LW312" s="396"/>
      <c r="LX312" s="396"/>
      <c r="LY312" s="396"/>
      <c r="LZ312" s="396"/>
      <c r="MA312" s="396"/>
      <c r="MB312" s="396"/>
      <c r="MC312" s="396"/>
      <c r="MD312" s="396"/>
      <c r="ME312" s="396"/>
      <c r="MF312" s="396"/>
      <c r="MG312" s="396"/>
      <c r="MH312" s="396"/>
      <c r="MI312" s="396"/>
      <c r="MJ312" s="396"/>
      <c r="MK312" s="396"/>
      <c r="ML312" s="396"/>
      <c r="MM312" s="396"/>
      <c r="MN312" s="396"/>
      <c r="MO312" s="396"/>
      <c r="MP312" s="396"/>
      <c r="MQ312" s="396"/>
      <c r="MR312" s="396"/>
      <c r="MS312" s="396"/>
      <c r="MT312" s="396"/>
      <c r="MU312" s="396"/>
      <c r="MV312" s="396"/>
      <c r="MW312" s="396"/>
      <c r="MX312" s="396"/>
      <c r="MY312" s="396"/>
      <c r="MZ312" s="396"/>
      <c r="NA312" s="396"/>
      <c r="NB312" s="396"/>
      <c r="NC312" s="396"/>
      <c r="ND312" s="396"/>
      <c r="NE312" s="396"/>
      <c r="NF312" s="396"/>
      <c r="NG312" s="396"/>
      <c r="NH312" s="396"/>
      <c r="NI312" s="396"/>
      <c r="NJ312" s="396"/>
      <c r="NK312" s="396"/>
      <c r="NL312" s="396"/>
      <c r="NM312" s="396"/>
      <c r="NN312" s="396"/>
      <c r="NO312" s="396"/>
      <c r="NP312" s="396"/>
      <c r="NQ312" s="396"/>
      <c r="NR312" s="396"/>
      <c r="NS312" s="396"/>
      <c r="NT312" s="396"/>
      <c r="NU312" s="396"/>
      <c r="NV312" s="396"/>
      <c r="NW312" s="396"/>
      <c r="NX312" s="396"/>
      <c r="NY312" s="396"/>
      <c r="NZ312" s="396"/>
      <c r="OA312" s="396"/>
      <c r="OB312" s="396"/>
      <c r="OC312" s="396"/>
      <c r="OD312" s="396"/>
      <c r="OE312" s="396"/>
      <c r="OF312" s="396"/>
      <c r="OG312" s="396"/>
      <c r="OH312" s="396"/>
      <c r="OI312" s="396"/>
      <c r="OJ312" s="396"/>
      <c r="OK312" s="396"/>
      <c r="OL312" s="396"/>
      <c r="OM312" s="396"/>
      <c r="ON312" s="396"/>
      <c r="OO312" s="396"/>
      <c r="OP312" s="396"/>
      <c r="OQ312" s="396"/>
      <c r="OR312" s="396"/>
      <c r="OS312" s="396"/>
      <c r="OT312" s="396"/>
      <c r="OU312" s="396"/>
      <c r="OV312" s="396"/>
      <c r="OW312" s="396"/>
      <c r="OX312" s="396"/>
      <c r="OY312" s="396"/>
      <c r="OZ312" s="396"/>
      <c r="PA312" s="396"/>
      <c r="PB312" s="396"/>
      <c r="PC312" s="396"/>
      <c r="PD312" s="396"/>
      <c r="PE312" s="396"/>
      <c r="PF312" s="396"/>
      <c r="PG312" s="396"/>
      <c r="PH312" s="396"/>
      <c r="PI312" s="396"/>
      <c r="PJ312" s="396"/>
      <c r="PK312" s="396"/>
      <c r="PL312" s="396"/>
      <c r="PM312" s="396"/>
      <c r="PN312" s="396"/>
      <c r="PO312" s="396"/>
      <c r="PP312" s="396"/>
      <c r="PQ312" s="396"/>
      <c r="PR312" s="396"/>
      <c r="PS312" s="396"/>
      <c r="PT312" s="396"/>
      <c r="PU312" s="396"/>
      <c r="PV312" s="396"/>
      <c r="PW312" s="396"/>
      <c r="PX312" s="396"/>
      <c r="PY312" s="396"/>
      <c r="PZ312" s="396"/>
      <c r="QA312" s="396"/>
      <c r="QB312" s="396"/>
      <c r="QC312" s="396"/>
      <c r="QD312" s="396"/>
      <c r="QE312" s="396"/>
      <c r="QF312" s="396"/>
      <c r="QG312" s="396"/>
      <c r="QH312" s="396"/>
      <c r="QI312" s="396"/>
      <c r="QJ312" s="396"/>
      <c r="QK312" s="396"/>
      <c r="QL312" s="396"/>
      <c r="QM312" s="396"/>
      <c r="QN312" s="396"/>
      <c r="QO312" s="396"/>
      <c r="QP312" s="396"/>
      <c r="QQ312" s="396"/>
      <c r="QR312" s="396"/>
      <c r="QS312" s="396"/>
      <c r="QT312" s="396"/>
    </row>
    <row r="313" spans="1:462" s="397" customFormat="1">
      <c r="A313" s="377"/>
      <c r="B313" s="151" t="s">
        <v>1486</v>
      </c>
      <c r="C313" s="146"/>
      <c r="D313" s="129" t="s">
        <v>1487</v>
      </c>
      <c r="E313" s="146"/>
      <c r="F313" s="158"/>
      <c r="G313" s="396"/>
      <c r="H313" s="396"/>
      <c r="I313" s="396"/>
      <c r="J313" s="396"/>
      <c r="K313" s="396"/>
      <c r="L313" s="396"/>
      <c r="M313" s="396"/>
      <c r="N313" s="396"/>
      <c r="O313" s="396"/>
      <c r="P313" s="396"/>
      <c r="Q313" s="396"/>
      <c r="R313" s="396"/>
      <c r="S313" s="396"/>
      <c r="T313" s="396"/>
      <c r="U313" s="396"/>
      <c r="V313" s="396"/>
      <c r="W313" s="396"/>
      <c r="X313" s="396"/>
      <c r="Y313" s="396"/>
      <c r="Z313" s="396"/>
      <c r="AA313" s="396"/>
      <c r="AB313" s="396"/>
      <c r="AC313" s="396"/>
      <c r="AD313" s="396"/>
      <c r="AE313" s="396"/>
      <c r="AF313" s="396"/>
      <c r="AG313" s="396"/>
      <c r="AH313" s="396"/>
      <c r="AI313" s="396"/>
      <c r="AJ313" s="396"/>
      <c r="AK313" s="396"/>
      <c r="AL313" s="396"/>
      <c r="AM313" s="396"/>
      <c r="AN313" s="396"/>
      <c r="AO313" s="396"/>
      <c r="AP313" s="396"/>
      <c r="AQ313" s="396"/>
      <c r="AR313" s="396"/>
      <c r="AS313" s="396"/>
      <c r="AT313" s="396"/>
      <c r="AU313" s="396"/>
      <c r="AV313" s="396"/>
      <c r="AW313" s="396"/>
      <c r="AX313" s="396"/>
      <c r="AY313" s="396"/>
      <c r="AZ313" s="396"/>
      <c r="BA313" s="396"/>
      <c r="BB313" s="396"/>
      <c r="BC313" s="396"/>
      <c r="BD313" s="396"/>
      <c r="BE313" s="396"/>
      <c r="BF313" s="396"/>
      <c r="BG313" s="396"/>
      <c r="BH313" s="396"/>
      <c r="BI313" s="396"/>
      <c r="BJ313" s="396"/>
      <c r="BK313" s="396"/>
      <c r="BL313" s="396"/>
      <c r="BM313" s="396"/>
      <c r="BN313" s="396"/>
      <c r="BO313" s="396"/>
      <c r="BP313" s="396"/>
      <c r="BQ313" s="396"/>
      <c r="BR313" s="396"/>
      <c r="BS313" s="396"/>
      <c r="BT313" s="396"/>
      <c r="BU313" s="396"/>
      <c r="BV313" s="396"/>
      <c r="BW313" s="396"/>
      <c r="BX313" s="396"/>
      <c r="BY313" s="396"/>
      <c r="BZ313" s="396"/>
      <c r="CA313" s="396"/>
      <c r="CB313" s="396"/>
      <c r="CC313" s="396"/>
      <c r="CD313" s="396"/>
      <c r="CE313" s="396"/>
      <c r="CF313" s="396"/>
      <c r="CG313" s="396"/>
      <c r="CH313" s="396"/>
      <c r="CI313" s="396"/>
      <c r="CJ313" s="396"/>
      <c r="CK313" s="396"/>
      <c r="CL313" s="396"/>
      <c r="CM313" s="396"/>
      <c r="CN313" s="396"/>
      <c r="CO313" s="396"/>
      <c r="CP313" s="396"/>
      <c r="CQ313" s="396"/>
      <c r="CR313" s="396"/>
      <c r="CS313" s="396"/>
      <c r="CT313" s="396"/>
      <c r="CU313" s="396"/>
      <c r="CV313" s="396"/>
      <c r="CW313" s="396"/>
      <c r="CX313" s="396"/>
      <c r="CY313" s="396"/>
      <c r="CZ313" s="396"/>
      <c r="DA313" s="396"/>
      <c r="DB313" s="396"/>
      <c r="DC313" s="396"/>
      <c r="DD313" s="396"/>
      <c r="DE313" s="396"/>
      <c r="DF313" s="396"/>
      <c r="DG313" s="396"/>
      <c r="DH313" s="396"/>
      <c r="DI313" s="396"/>
      <c r="DJ313" s="396"/>
      <c r="DK313" s="396"/>
      <c r="DL313" s="396"/>
      <c r="DM313" s="396"/>
      <c r="DN313" s="396"/>
      <c r="DO313" s="396"/>
      <c r="DP313" s="396"/>
      <c r="DQ313" s="396"/>
      <c r="DR313" s="396"/>
      <c r="DS313" s="396"/>
      <c r="DT313" s="396"/>
      <c r="DU313" s="396"/>
      <c r="DV313" s="396"/>
      <c r="DW313" s="396"/>
      <c r="DX313" s="396"/>
      <c r="DY313" s="396"/>
      <c r="DZ313" s="396"/>
      <c r="EA313" s="396"/>
      <c r="EB313" s="396"/>
      <c r="EC313" s="396"/>
      <c r="ED313" s="396"/>
      <c r="EE313" s="396"/>
      <c r="EF313" s="396"/>
      <c r="EG313" s="396"/>
      <c r="EH313" s="396"/>
      <c r="EI313" s="396"/>
      <c r="EJ313" s="396"/>
      <c r="EK313" s="396"/>
      <c r="EL313" s="396"/>
      <c r="EM313" s="396"/>
      <c r="EN313" s="396"/>
      <c r="EO313" s="396"/>
      <c r="EP313" s="396"/>
      <c r="EQ313" s="396"/>
      <c r="ER313" s="396"/>
      <c r="ES313" s="396"/>
      <c r="ET313" s="396"/>
      <c r="EU313" s="396"/>
      <c r="EV313" s="396"/>
      <c r="EW313" s="396"/>
      <c r="EX313" s="396"/>
      <c r="EY313" s="396"/>
      <c r="EZ313" s="396"/>
      <c r="FA313" s="396"/>
      <c r="FB313" s="396"/>
      <c r="FC313" s="396"/>
      <c r="FD313" s="396"/>
      <c r="FE313" s="396"/>
      <c r="FF313" s="396"/>
      <c r="FG313" s="396"/>
      <c r="FH313" s="396"/>
      <c r="FI313" s="396"/>
      <c r="FJ313" s="396"/>
      <c r="FK313" s="396"/>
      <c r="FL313" s="396"/>
      <c r="FM313" s="396"/>
      <c r="FN313" s="396"/>
      <c r="FO313" s="396"/>
      <c r="FP313" s="396"/>
      <c r="FQ313" s="396"/>
      <c r="FR313" s="396"/>
      <c r="FS313" s="396"/>
      <c r="FT313" s="396"/>
      <c r="FU313" s="396"/>
      <c r="FV313" s="396"/>
      <c r="FW313" s="396"/>
      <c r="FX313" s="396"/>
      <c r="FY313" s="396"/>
      <c r="FZ313" s="396"/>
      <c r="GA313" s="396"/>
      <c r="GB313" s="396"/>
      <c r="GC313" s="396"/>
      <c r="GD313" s="396"/>
      <c r="GE313" s="396"/>
      <c r="GF313" s="396"/>
      <c r="GG313" s="396"/>
      <c r="GH313" s="396"/>
      <c r="GI313" s="396"/>
      <c r="GJ313" s="396"/>
      <c r="GK313" s="396"/>
      <c r="GL313" s="396"/>
      <c r="GM313" s="396"/>
      <c r="GN313" s="396"/>
      <c r="GO313" s="396"/>
      <c r="GP313" s="396"/>
      <c r="GQ313" s="396"/>
      <c r="GR313" s="396"/>
      <c r="GS313" s="396"/>
      <c r="GT313" s="396"/>
      <c r="GU313" s="396"/>
      <c r="GV313" s="396"/>
      <c r="GW313" s="396"/>
      <c r="GX313" s="396"/>
      <c r="GY313" s="396"/>
      <c r="GZ313" s="396"/>
      <c r="HA313" s="396"/>
      <c r="HB313" s="396"/>
      <c r="HC313" s="396"/>
      <c r="HD313" s="396"/>
      <c r="HE313" s="396"/>
      <c r="HF313" s="396"/>
      <c r="HG313" s="396"/>
      <c r="HH313" s="396"/>
      <c r="HI313" s="396"/>
      <c r="HJ313" s="396"/>
      <c r="HK313" s="396"/>
      <c r="HL313" s="396"/>
      <c r="HM313" s="396"/>
      <c r="HN313" s="396"/>
      <c r="HO313" s="396"/>
      <c r="HP313" s="396"/>
      <c r="HQ313" s="396"/>
      <c r="HR313" s="396"/>
      <c r="HS313" s="396"/>
      <c r="HT313" s="396"/>
      <c r="HU313" s="396"/>
      <c r="HV313" s="396"/>
      <c r="HW313" s="396"/>
      <c r="HX313" s="396"/>
      <c r="HY313" s="396"/>
      <c r="HZ313" s="396"/>
      <c r="IA313" s="396"/>
      <c r="IB313" s="396"/>
      <c r="IC313" s="396"/>
      <c r="ID313" s="396"/>
      <c r="IE313" s="396"/>
      <c r="IF313" s="396"/>
      <c r="IG313" s="396"/>
      <c r="IH313" s="396"/>
      <c r="II313" s="396"/>
      <c r="IJ313" s="396"/>
      <c r="IK313" s="396"/>
      <c r="IL313" s="396"/>
      <c r="IM313" s="396"/>
      <c r="IN313" s="396"/>
      <c r="IO313" s="396"/>
      <c r="IP313" s="396"/>
      <c r="IQ313" s="396"/>
      <c r="IR313" s="396"/>
      <c r="IS313" s="396"/>
      <c r="IT313" s="396"/>
      <c r="IU313" s="396"/>
      <c r="IV313" s="396"/>
      <c r="IW313" s="396"/>
      <c r="IX313" s="396"/>
      <c r="IY313" s="396"/>
      <c r="IZ313" s="396"/>
      <c r="JA313" s="396"/>
      <c r="JB313" s="396"/>
      <c r="JC313" s="396"/>
      <c r="JD313" s="396"/>
      <c r="JE313" s="396"/>
      <c r="JF313" s="396"/>
      <c r="JG313" s="396"/>
      <c r="JH313" s="396"/>
      <c r="JI313" s="396"/>
      <c r="JJ313" s="396"/>
      <c r="JK313" s="396"/>
      <c r="JL313" s="396"/>
      <c r="JM313" s="396"/>
      <c r="JN313" s="396"/>
      <c r="JO313" s="396"/>
      <c r="JP313" s="396"/>
      <c r="JQ313" s="396"/>
      <c r="JR313" s="396"/>
      <c r="JS313" s="396"/>
      <c r="JT313" s="396"/>
      <c r="JU313" s="396"/>
      <c r="JV313" s="396"/>
      <c r="JW313" s="396"/>
      <c r="JX313" s="396"/>
      <c r="JY313" s="396"/>
      <c r="JZ313" s="396"/>
      <c r="KA313" s="396"/>
      <c r="KB313" s="396"/>
      <c r="KC313" s="396"/>
      <c r="KD313" s="396"/>
      <c r="KE313" s="396"/>
      <c r="KF313" s="396"/>
      <c r="KG313" s="396"/>
      <c r="KH313" s="396"/>
      <c r="KI313" s="396"/>
      <c r="KJ313" s="396"/>
      <c r="KK313" s="396"/>
      <c r="KL313" s="396"/>
      <c r="KM313" s="396"/>
      <c r="KN313" s="396"/>
      <c r="KO313" s="396"/>
      <c r="KP313" s="396"/>
      <c r="KQ313" s="396"/>
      <c r="KR313" s="396"/>
      <c r="KS313" s="396"/>
      <c r="KT313" s="396"/>
      <c r="KU313" s="396"/>
      <c r="KV313" s="396"/>
      <c r="KW313" s="396"/>
      <c r="KX313" s="396"/>
      <c r="KY313" s="396"/>
      <c r="KZ313" s="396"/>
      <c r="LA313" s="396"/>
      <c r="LB313" s="396"/>
      <c r="LC313" s="396"/>
      <c r="LD313" s="396"/>
      <c r="LE313" s="396"/>
      <c r="LF313" s="396"/>
      <c r="LG313" s="396"/>
      <c r="LH313" s="396"/>
      <c r="LI313" s="396"/>
      <c r="LJ313" s="396"/>
      <c r="LK313" s="396"/>
      <c r="LL313" s="396"/>
      <c r="LM313" s="396"/>
      <c r="LN313" s="396"/>
      <c r="LO313" s="396"/>
      <c r="LP313" s="396"/>
      <c r="LQ313" s="396"/>
      <c r="LR313" s="396"/>
      <c r="LS313" s="396"/>
      <c r="LT313" s="396"/>
      <c r="LU313" s="396"/>
      <c r="LV313" s="396"/>
      <c r="LW313" s="396"/>
      <c r="LX313" s="396"/>
      <c r="LY313" s="396"/>
      <c r="LZ313" s="396"/>
      <c r="MA313" s="396"/>
      <c r="MB313" s="396"/>
      <c r="MC313" s="396"/>
      <c r="MD313" s="396"/>
      <c r="ME313" s="396"/>
      <c r="MF313" s="396"/>
      <c r="MG313" s="396"/>
      <c r="MH313" s="396"/>
      <c r="MI313" s="396"/>
      <c r="MJ313" s="396"/>
      <c r="MK313" s="396"/>
      <c r="ML313" s="396"/>
      <c r="MM313" s="396"/>
      <c r="MN313" s="396"/>
      <c r="MO313" s="396"/>
      <c r="MP313" s="396"/>
      <c r="MQ313" s="396"/>
      <c r="MR313" s="396"/>
      <c r="MS313" s="396"/>
      <c r="MT313" s="396"/>
      <c r="MU313" s="396"/>
      <c r="MV313" s="396"/>
      <c r="MW313" s="396"/>
      <c r="MX313" s="396"/>
      <c r="MY313" s="396"/>
      <c r="MZ313" s="396"/>
      <c r="NA313" s="396"/>
      <c r="NB313" s="396"/>
      <c r="NC313" s="396"/>
      <c r="ND313" s="396"/>
      <c r="NE313" s="396"/>
      <c r="NF313" s="396"/>
      <c r="NG313" s="396"/>
      <c r="NH313" s="396"/>
      <c r="NI313" s="396"/>
      <c r="NJ313" s="396"/>
      <c r="NK313" s="396"/>
      <c r="NL313" s="396"/>
      <c r="NM313" s="396"/>
      <c r="NN313" s="396"/>
      <c r="NO313" s="396"/>
      <c r="NP313" s="396"/>
      <c r="NQ313" s="396"/>
      <c r="NR313" s="396"/>
      <c r="NS313" s="396"/>
      <c r="NT313" s="396"/>
      <c r="NU313" s="396"/>
      <c r="NV313" s="396"/>
      <c r="NW313" s="396"/>
      <c r="NX313" s="396"/>
      <c r="NY313" s="396"/>
      <c r="NZ313" s="396"/>
      <c r="OA313" s="396"/>
      <c r="OB313" s="396"/>
      <c r="OC313" s="396"/>
      <c r="OD313" s="396"/>
      <c r="OE313" s="396"/>
      <c r="OF313" s="396"/>
      <c r="OG313" s="396"/>
      <c r="OH313" s="396"/>
      <c r="OI313" s="396"/>
      <c r="OJ313" s="396"/>
      <c r="OK313" s="396"/>
      <c r="OL313" s="396"/>
      <c r="OM313" s="396"/>
      <c r="ON313" s="396"/>
      <c r="OO313" s="396"/>
      <c r="OP313" s="396"/>
      <c r="OQ313" s="396"/>
      <c r="OR313" s="396"/>
      <c r="OS313" s="396"/>
      <c r="OT313" s="396"/>
      <c r="OU313" s="396"/>
      <c r="OV313" s="396"/>
      <c r="OW313" s="396"/>
      <c r="OX313" s="396"/>
      <c r="OY313" s="396"/>
      <c r="OZ313" s="396"/>
      <c r="PA313" s="396"/>
      <c r="PB313" s="396"/>
      <c r="PC313" s="396"/>
      <c r="PD313" s="396"/>
      <c r="PE313" s="396"/>
      <c r="PF313" s="396"/>
      <c r="PG313" s="396"/>
      <c r="PH313" s="396"/>
      <c r="PI313" s="396"/>
      <c r="PJ313" s="396"/>
      <c r="PK313" s="396"/>
      <c r="PL313" s="396"/>
      <c r="PM313" s="396"/>
      <c r="PN313" s="396"/>
      <c r="PO313" s="396"/>
      <c r="PP313" s="396"/>
      <c r="PQ313" s="396"/>
      <c r="PR313" s="396"/>
      <c r="PS313" s="396"/>
      <c r="PT313" s="396"/>
      <c r="PU313" s="396"/>
      <c r="PV313" s="396"/>
      <c r="PW313" s="396"/>
      <c r="PX313" s="396"/>
      <c r="PY313" s="396"/>
      <c r="PZ313" s="396"/>
      <c r="QA313" s="396"/>
      <c r="QB313" s="396"/>
      <c r="QC313" s="396"/>
      <c r="QD313" s="396"/>
      <c r="QE313" s="396"/>
      <c r="QF313" s="396"/>
      <c r="QG313" s="396"/>
      <c r="QH313" s="396"/>
      <c r="QI313" s="396"/>
      <c r="QJ313" s="396"/>
      <c r="QK313" s="396"/>
      <c r="QL313" s="396"/>
      <c r="QM313" s="396"/>
      <c r="QN313" s="396"/>
      <c r="QO313" s="396"/>
      <c r="QP313" s="396"/>
      <c r="QQ313" s="396"/>
      <c r="QR313" s="396"/>
      <c r="QS313" s="396"/>
      <c r="QT313" s="396"/>
    </row>
    <row r="314" spans="1:462" s="397" customFormat="1">
      <c r="A314" s="377"/>
      <c r="B314" s="151" t="s">
        <v>1488</v>
      </c>
      <c r="C314" s="146"/>
      <c r="D314" s="129" t="s">
        <v>1489</v>
      </c>
      <c r="E314" s="146"/>
      <c r="F314" s="158"/>
      <c r="G314" s="396"/>
      <c r="H314" s="396"/>
      <c r="I314" s="396"/>
      <c r="J314" s="396"/>
      <c r="K314" s="396"/>
      <c r="L314" s="396"/>
      <c r="M314" s="396"/>
      <c r="N314" s="396"/>
      <c r="O314" s="396"/>
      <c r="P314" s="396"/>
      <c r="Q314" s="396"/>
      <c r="R314" s="396"/>
      <c r="S314" s="396"/>
      <c r="T314" s="396"/>
      <c r="U314" s="396"/>
      <c r="V314" s="396"/>
      <c r="W314" s="396"/>
      <c r="X314" s="396"/>
      <c r="Y314" s="396"/>
      <c r="Z314" s="396"/>
      <c r="AA314" s="396"/>
      <c r="AB314" s="396"/>
      <c r="AC314" s="396"/>
      <c r="AD314" s="396"/>
      <c r="AE314" s="396"/>
      <c r="AF314" s="396"/>
      <c r="AG314" s="396"/>
      <c r="AH314" s="396"/>
      <c r="AI314" s="396"/>
      <c r="AJ314" s="396"/>
      <c r="AK314" s="396"/>
      <c r="AL314" s="396"/>
      <c r="AM314" s="396"/>
      <c r="AN314" s="396"/>
      <c r="AO314" s="396"/>
      <c r="AP314" s="396"/>
      <c r="AQ314" s="396"/>
      <c r="AR314" s="396"/>
      <c r="AS314" s="396"/>
      <c r="AT314" s="396"/>
      <c r="AU314" s="396"/>
      <c r="AV314" s="396"/>
      <c r="AW314" s="396"/>
      <c r="AX314" s="396"/>
      <c r="AY314" s="396"/>
      <c r="AZ314" s="396"/>
      <c r="BA314" s="396"/>
      <c r="BB314" s="396"/>
      <c r="BC314" s="396"/>
      <c r="BD314" s="396"/>
      <c r="BE314" s="396"/>
      <c r="BF314" s="396"/>
      <c r="BG314" s="396"/>
      <c r="BH314" s="396"/>
      <c r="BI314" s="396"/>
      <c r="BJ314" s="396"/>
      <c r="BK314" s="396"/>
      <c r="BL314" s="396"/>
      <c r="BM314" s="396"/>
      <c r="BN314" s="396"/>
      <c r="BO314" s="396"/>
      <c r="BP314" s="396"/>
      <c r="BQ314" s="396"/>
      <c r="BR314" s="396"/>
      <c r="BS314" s="396"/>
      <c r="BT314" s="396"/>
      <c r="BU314" s="396"/>
      <c r="BV314" s="396"/>
      <c r="BW314" s="396"/>
      <c r="BX314" s="396"/>
      <c r="BY314" s="396"/>
      <c r="BZ314" s="396"/>
      <c r="CA314" s="396"/>
      <c r="CB314" s="396"/>
      <c r="CC314" s="396"/>
      <c r="CD314" s="396"/>
      <c r="CE314" s="396"/>
      <c r="CF314" s="396"/>
      <c r="CG314" s="396"/>
      <c r="CH314" s="396"/>
      <c r="CI314" s="396"/>
      <c r="CJ314" s="396"/>
      <c r="CK314" s="396"/>
      <c r="CL314" s="396"/>
      <c r="CM314" s="396"/>
      <c r="CN314" s="396"/>
      <c r="CO314" s="396"/>
      <c r="CP314" s="396"/>
      <c r="CQ314" s="396"/>
      <c r="CR314" s="396"/>
      <c r="CS314" s="396"/>
      <c r="CT314" s="396"/>
      <c r="CU314" s="396"/>
      <c r="CV314" s="396"/>
      <c r="CW314" s="396"/>
      <c r="CX314" s="396"/>
      <c r="CY314" s="396"/>
      <c r="CZ314" s="396"/>
      <c r="DA314" s="396"/>
      <c r="DB314" s="396"/>
      <c r="DC314" s="396"/>
      <c r="DD314" s="396"/>
      <c r="DE314" s="396"/>
      <c r="DF314" s="396"/>
      <c r="DG314" s="396"/>
      <c r="DH314" s="396"/>
      <c r="DI314" s="396"/>
      <c r="DJ314" s="396"/>
      <c r="DK314" s="396"/>
      <c r="DL314" s="396"/>
      <c r="DM314" s="396"/>
      <c r="DN314" s="396"/>
      <c r="DO314" s="396"/>
      <c r="DP314" s="396"/>
      <c r="DQ314" s="396"/>
      <c r="DR314" s="396"/>
      <c r="DS314" s="396"/>
      <c r="DT314" s="396"/>
      <c r="DU314" s="396"/>
      <c r="DV314" s="396"/>
      <c r="DW314" s="396"/>
      <c r="DX314" s="396"/>
      <c r="DY314" s="396"/>
      <c r="DZ314" s="396"/>
      <c r="EA314" s="396"/>
      <c r="EB314" s="396"/>
      <c r="EC314" s="396"/>
      <c r="ED314" s="396"/>
      <c r="EE314" s="396"/>
      <c r="EF314" s="396"/>
      <c r="EG314" s="396"/>
      <c r="EH314" s="396"/>
      <c r="EI314" s="396"/>
      <c r="EJ314" s="396"/>
      <c r="EK314" s="396"/>
      <c r="EL314" s="396"/>
      <c r="EM314" s="396"/>
      <c r="EN314" s="396"/>
      <c r="EO314" s="396"/>
      <c r="EP314" s="396"/>
      <c r="EQ314" s="396"/>
      <c r="ER314" s="396"/>
      <c r="ES314" s="396"/>
      <c r="ET314" s="396"/>
      <c r="EU314" s="396"/>
      <c r="EV314" s="396"/>
      <c r="EW314" s="396"/>
      <c r="EX314" s="396"/>
      <c r="EY314" s="396"/>
      <c r="EZ314" s="396"/>
      <c r="FA314" s="396"/>
      <c r="FB314" s="396"/>
      <c r="FC314" s="396"/>
      <c r="FD314" s="396"/>
      <c r="FE314" s="396"/>
      <c r="FF314" s="396"/>
      <c r="FG314" s="396"/>
      <c r="FH314" s="396"/>
      <c r="FI314" s="396"/>
      <c r="FJ314" s="396"/>
      <c r="FK314" s="396"/>
      <c r="FL314" s="396"/>
      <c r="FM314" s="396"/>
      <c r="FN314" s="396"/>
      <c r="FO314" s="396"/>
      <c r="FP314" s="396"/>
      <c r="FQ314" s="396"/>
      <c r="FR314" s="396"/>
      <c r="FS314" s="396"/>
      <c r="FT314" s="396"/>
      <c r="FU314" s="396"/>
      <c r="FV314" s="396"/>
      <c r="FW314" s="396"/>
      <c r="FX314" s="396"/>
      <c r="FY314" s="396"/>
      <c r="FZ314" s="396"/>
      <c r="GA314" s="396"/>
      <c r="GB314" s="396"/>
      <c r="GC314" s="396"/>
      <c r="GD314" s="396"/>
      <c r="GE314" s="396"/>
      <c r="GF314" s="396"/>
      <c r="GG314" s="396"/>
      <c r="GH314" s="396"/>
      <c r="GI314" s="396"/>
      <c r="GJ314" s="396"/>
      <c r="GK314" s="396"/>
      <c r="GL314" s="396"/>
      <c r="GM314" s="396"/>
      <c r="GN314" s="396"/>
      <c r="GO314" s="396"/>
      <c r="GP314" s="396"/>
      <c r="GQ314" s="396"/>
      <c r="GR314" s="396"/>
      <c r="GS314" s="396"/>
      <c r="GT314" s="396"/>
      <c r="GU314" s="396"/>
      <c r="GV314" s="396"/>
      <c r="GW314" s="396"/>
      <c r="GX314" s="396"/>
      <c r="GY314" s="396"/>
      <c r="GZ314" s="396"/>
      <c r="HA314" s="396"/>
      <c r="HB314" s="396"/>
      <c r="HC314" s="396"/>
      <c r="HD314" s="396"/>
      <c r="HE314" s="396"/>
      <c r="HF314" s="396"/>
      <c r="HG314" s="396"/>
      <c r="HH314" s="396"/>
      <c r="HI314" s="396"/>
      <c r="HJ314" s="396"/>
      <c r="HK314" s="396"/>
      <c r="HL314" s="396"/>
      <c r="HM314" s="396"/>
      <c r="HN314" s="396"/>
      <c r="HO314" s="396"/>
      <c r="HP314" s="396"/>
      <c r="HQ314" s="396"/>
      <c r="HR314" s="396"/>
      <c r="HS314" s="396"/>
      <c r="HT314" s="396"/>
      <c r="HU314" s="396"/>
      <c r="HV314" s="396"/>
      <c r="HW314" s="396"/>
      <c r="HX314" s="396"/>
      <c r="HY314" s="396"/>
      <c r="HZ314" s="396"/>
      <c r="IA314" s="396"/>
      <c r="IB314" s="396"/>
      <c r="IC314" s="396"/>
      <c r="ID314" s="396"/>
      <c r="IE314" s="396"/>
      <c r="IF314" s="396"/>
      <c r="IG314" s="396"/>
      <c r="IH314" s="396"/>
      <c r="II314" s="396"/>
      <c r="IJ314" s="396"/>
      <c r="IK314" s="396"/>
      <c r="IL314" s="396"/>
      <c r="IM314" s="396"/>
      <c r="IN314" s="396"/>
      <c r="IO314" s="396"/>
      <c r="IP314" s="396"/>
      <c r="IQ314" s="396"/>
      <c r="IR314" s="396"/>
      <c r="IS314" s="396"/>
      <c r="IT314" s="396"/>
      <c r="IU314" s="396"/>
      <c r="IV314" s="396"/>
      <c r="IW314" s="396"/>
      <c r="IX314" s="396"/>
      <c r="IY314" s="396"/>
      <c r="IZ314" s="396"/>
      <c r="JA314" s="396"/>
      <c r="JB314" s="396"/>
      <c r="JC314" s="396"/>
      <c r="JD314" s="396"/>
      <c r="JE314" s="396"/>
      <c r="JF314" s="396"/>
      <c r="JG314" s="396"/>
      <c r="JH314" s="396"/>
      <c r="JI314" s="396"/>
      <c r="JJ314" s="396"/>
      <c r="JK314" s="396"/>
      <c r="JL314" s="396"/>
      <c r="JM314" s="396"/>
      <c r="JN314" s="396"/>
      <c r="JO314" s="396"/>
      <c r="JP314" s="396"/>
      <c r="JQ314" s="396"/>
      <c r="JR314" s="396"/>
      <c r="JS314" s="396"/>
      <c r="JT314" s="396"/>
      <c r="JU314" s="396"/>
      <c r="JV314" s="396"/>
      <c r="JW314" s="396"/>
      <c r="JX314" s="396"/>
      <c r="JY314" s="396"/>
      <c r="JZ314" s="396"/>
      <c r="KA314" s="396"/>
      <c r="KB314" s="396"/>
      <c r="KC314" s="396"/>
      <c r="KD314" s="396"/>
      <c r="KE314" s="396"/>
      <c r="KF314" s="396"/>
      <c r="KG314" s="396"/>
      <c r="KH314" s="396"/>
      <c r="KI314" s="396"/>
      <c r="KJ314" s="396"/>
      <c r="KK314" s="396"/>
      <c r="KL314" s="396"/>
      <c r="KM314" s="396"/>
      <c r="KN314" s="396"/>
      <c r="KO314" s="396"/>
      <c r="KP314" s="396"/>
      <c r="KQ314" s="396"/>
      <c r="KR314" s="396"/>
      <c r="KS314" s="396"/>
      <c r="KT314" s="396"/>
      <c r="KU314" s="396"/>
      <c r="KV314" s="396"/>
      <c r="KW314" s="396"/>
      <c r="KX314" s="396"/>
      <c r="KY314" s="396"/>
      <c r="KZ314" s="396"/>
      <c r="LA314" s="396"/>
      <c r="LB314" s="396"/>
      <c r="LC314" s="396"/>
      <c r="LD314" s="396"/>
      <c r="LE314" s="396"/>
      <c r="LF314" s="396"/>
      <c r="LG314" s="396"/>
      <c r="LH314" s="396"/>
      <c r="LI314" s="396"/>
      <c r="LJ314" s="396"/>
      <c r="LK314" s="396"/>
      <c r="LL314" s="396"/>
      <c r="LM314" s="396"/>
      <c r="LN314" s="396"/>
      <c r="LO314" s="396"/>
      <c r="LP314" s="396"/>
      <c r="LQ314" s="396"/>
      <c r="LR314" s="396"/>
      <c r="LS314" s="396"/>
      <c r="LT314" s="396"/>
      <c r="LU314" s="396"/>
      <c r="LV314" s="396"/>
      <c r="LW314" s="396"/>
      <c r="LX314" s="396"/>
      <c r="LY314" s="396"/>
      <c r="LZ314" s="396"/>
      <c r="MA314" s="396"/>
      <c r="MB314" s="396"/>
      <c r="MC314" s="396"/>
      <c r="MD314" s="396"/>
      <c r="ME314" s="396"/>
      <c r="MF314" s="396"/>
      <c r="MG314" s="396"/>
      <c r="MH314" s="396"/>
      <c r="MI314" s="396"/>
      <c r="MJ314" s="396"/>
      <c r="MK314" s="396"/>
      <c r="ML314" s="396"/>
      <c r="MM314" s="396"/>
      <c r="MN314" s="396"/>
      <c r="MO314" s="396"/>
      <c r="MP314" s="396"/>
      <c r="MQ314" s="396"/>
      <c r="MR314" s="396"/>
      <c r="MS314" s="396"/>
      <c r="MT314" s="396"/>
      <c r="MU314" s="396"/>
      <c r="MV314" s="396"/>
      <c r="MW314" s="396"/>
      <c r="MX314" s="396"/>
      <c r="MY314" s="396"/>
      <c r="MZ314" s="396"/>
      <c r="NA314" s="396"/>
      <c r="NB314" s="396"/>
      <c r="NC314" s="396"/>
      <c r="ND314" s="396"/>
      <c r="NE314" s="396"/>
      <c r="NF314" s="396"/>
      <c r="NG314" s="396"/>
      <c r="NH314" s="396"/>
      <c r="NI314" s="396"/>
      <c r="NJ314" s="396"/>
      <c r="NK314" s="396"/>
      <c r="NL314" s="396"/>
      <c r="NM314" s="396"/>
      <c r="NN314" s="396"/>
      <c r="NO314" s="396"/>
      <c r="NP314" s="396"/>
      <c r="NQ314" s="396"/>
      <c r="NR314" s="396"/>
      <c r="NS314" s="396"/>
      <c r="NT314" s="396"/>
      <c r="NU314" s="396"/>
      <c r="NV314" s="396"/>
      <c r="NW314" s="396"/>
      <c r="NX314" s="396"/>
      <c r="NY314" s="396"/>
      <c r="NZ314" s="396"/>
      <c r="OA314" s="396"/>
      <c r="OB314" s="396"/>
      <c r="OC314" s="396"/>
      <c r="OD314" s="396"/>
      <c r="OE314" s="396"/>
      <c r="OF314" s="396"/>
      <c r="OG314" s="396"/>
      <c r="OH314" s="396"/>
      <c r="OI314" s="396"/>
      <c r="OJ314" s="396"/>
      <c r="OK314" s="396"/>
      <c r="OL314" s="396"/>
      <c r="OM314" s="396"/>
      <c r="ON314" s="396"/>
      <c r="OO314" s="396"/>
      <c r="OP314" s="396"/>
      <c r="OQ314" s="396"/>
      <c r="OR314" s="396"/>
      <c r="OS314" s="396"/>
      <c r="OT314" s="396"/>
      <c r="OU314" s="396"/>
      <c r="OV314" s="396"/>
      <c r="OW314" s="396"/>
      <c r="OX314" s="396"/>
      <c r="OY314" s="396"/>
      <c r="OZ314" s="396"/>
      <c r="PA314" s="396"/>
      <c r="PB314" s="396"/>
      <c r="PC314" s="396"/>
      <c r="PD314" s="396"/>
      <c r="PE314" s="396"/>
      <c r="PF314" s="396"/>
      <c r="PG314" s="396"/>
      <c r="PH314" s="396"/>
      <c r="PI314" s="396"/>
      <c r="PJ314" s="396"/>
      <c r="PK314" s="396"/>
      <c r="PL314" s="396"/>
      <c r="PM314" s="396"/>
      <c r="PN314" s="396"/>
      <c r="PO314" s="396"/>
      <c r="PP314" s="396"/>
      <c r="PQ314" s="396"/>
      <c r="PR314" s="396"/>
      <c r="PS314" s="396"/>
      <c r="PT314" s="396"/>
      <c r="PU314" s="396"/>
      <c r="PV314" s="396"/>
      <c r="PW314" s="396"/>
      <c r="PX314" s="396"/>
      <c r="PY314" s="396"/>
      <c r="PZ314" s="396"/>
      <c r="QA314" s="396"/>
      <c r="QB314" s="396"/>
      <c r="QC314" s="396"/>
      <c r="QD314" s="396"/>
      <c r="QE314" s="396"/>
      <c r="QF314" s="396"/>
      <c r="QG314" s="396"/>
      <c r="QH314" s="396"/>
      <c r="QI314" s="396"/>
      <c r="QJ314" s="396"/>
      <c r="QK314" s="396"/>
      <c r="QL314" s="396"/>
      <c r="QM314" s="396"/>
      <c r="QN314" s="396"/>
      <c r="QO314" s="396"/>
      <c r="QP314" s="396"/>
      <c r="QQ314" s="396"/>
      <c r="QR314" s="396"/>
      <c r="QS314" s="396"/>
      <c r="QT314" s="396"/>
    </row>
    <row r="315" spans="1:462" s="397" customFormat="1">
      <c r="A315" s="377"/>
      <c r="B315" s="151" t="s">
        <v>1490</v>
      </c>
      <c r="C315" s="146"/>
      <c r="D315" s="129" t="s">
        <v>19</v>
      </c>
      <c r="E315" s="146"/>
      <c r="F315" s="158"/>
      <c r="G315" s="396"/>
      <c r="H315" s="396"/>
      <c r="I315" s="396"/>
      <c r="J315" s="396"/>
      <c r="K315" s="396"/>
      <c r="L315" s="396"/>
      <c r="M315" s="396"/>
      <c r="N315" s="396"/>
      <c r="O315" s="396"/>
      <c r="P315" s="396"/>
      <c r="Q315" s="396"/>
      <c r="R315" s="396"/>
      <c r="S315" s="396"/>
      <c r="T315" s="396"/>
      <c r="U315" s="396"/>
      <c r="V315" s="396"/>
      <c r="W315" s="396"/>
      <c r="X315" s="396"/>
      <c r="Y315" s="396"/>
      <c r="Z315" s="396"/>
      <c r="AA315" s="396"/>
      <c r="AB315" s="396"/>
      <c r="AC315" s="396"/>
      <c r="AD315" s="396"/>
      <c r="AE315" s="396"/>
      <c r="AF315" s="396"/>
      <c r="AG315" s="396"/>
      <c r="AH315" s="396"/>
      <c r="AI315" s="396"/>
      <c r="AJ315" s="396"/>
      <c r="AK315" s="396"/>
      <c r="AL315" s="396"/>
      <c r="AM315" s="396"/>
      <c r="AN315" s="396"/>
      <c r="AO315" s="396"/>
      <c r="AP315" s="396"/>
      <c r="AQ315" s="396"/>
      <c r="AR315" s="396"/>
      <c r="AS315" s="396"/>
      <c r="AT315" s="396"/>
      <c r="AU315" s="396"/>
      <c r="AV315" s="396"/>
      <c r="AW315" s="396"/>
      <c r="AX315" s="396"/>
      <c r="AY315" s="396"/>
      <c r="AZ315" s="396"/>
      <c r="BA315" s="396"/>
      <c r="BB315" s="396"/>
      <c r="BC315" s="396"/>
      <c r="BD315" s="396"/>
      <c r="BE315" s="396"/>
      <c r="BF315" s="396"/>
      <c r="BG315" s="396"/>
      <c r="BH315" s="396"/>
      <c r="BI315" s="396"/>
      <c r="BJ315" s="396"/>
      <c r="BK315" s="396"/>
      <c r="BL315" s="396"/>
      <c r="BM315" s="396"/>
      <c r="BN315" s="396"/>
      <c r="BO315" s="396"/>
      <c r="BP315" s="396"/>
      <c r="BQ315" s="396"/>
      <c r="BR315" s="396"/>
      <c r="BS315" s="396"/>
      <c r="BT315" s="396"/>
      <c r="BU315" s="396"/>
      <c r="BV315" s="396"/>
      <c r="BW315" s="396"/>
      <c r="BX315" s="396"/>
      <c r="BY315" s="396"/>
      <c r="BZ315" s="396"/>
      <c r="CA315" s="396"/>
      <c r="CB315" s="396"/>
      <c r="CC315" s="396"/>
      <c r="CD315" s="396"/>
      <c r="CE315" s="396"/>
      <c r="CF315" s="396"/>
      <c r="CG315" s="396"/>
      <c r="CH315" s="396"/>
      <c r="CI315" s="396"/>
      <c r="CJ315" s="396"/>
      <c r="CK315" s="396"/>
      <c r="CL315" s="396"/>
      <c r="CM315" s="396"/>
      <c r="CN315" s="396"/>
      <c r="CO315" s="396"/>
      <c r="CP315" s="396"/>
      <c r="CQ315" s="396"/>
      <c r="CR315" s="396"/>
      <c r="CS315" s="396"/>
      <c r="CT315" s="396"/>
      <c r="CU315" s="396"/>
      <c r="CV315" s="396"/>
      <c r="CW315" s="396"/>
      <c r="CX315" s="396"/>
      <c r="CY315" s="396"/>
      <c r="CZ315" s="396"/>
      <c r="DA315" s="396"/>
      <c r="DB315" s="396"/>
      <c r="DC315" s="396"/>
      <c r="DD315" s="396"/>
      <c r="DE315" s="396"/>
      <c r="DF315" s="396"/>
      <c r="DG315" s="396"/>
      <c r="DH315" s="396"/>
      <c r="DI315" s="396"/>
      <c r="DJ315" s="396"/>
      <c r="DK315" s="396"/>
      <c r="DL315" s="396"/>
      <c r="DM315" s="396"/>
      <c r="DN315" s="396"/>
      <c r="DO315" s="396"/>
      <c r="DP315" s="396"/>
      <c r="DQ315" s="396"/>
      <c r="DR315" s="396"/>
      <c r="DS315" s="396"/>
      <c r="DT315" s="396"/>
      <c r="DU315" s="396"/>
      <c r="DV315" s="396"/>
      <c r="DW315" s="396"/>
      <c r="DX315" s="396"/>
      <c r="DY315" s="396"/>
      <c r="DZ315" s="396"/>
      <c r="EA315" s="396"/>
      <c r="EB315" s="396"/>
      <c r="EC315" s="396"/>
      <c r="ED315" s="396"/>
      <c r="EE315" s="396"/>
      <c r="EF315" s="396"/>
      <c r="EG315" s="396"/>
      <c r="EH315" s="396"/>
      <c r="EI315" s="396"/>
      <c r="EJ315" s="396"/>
      <c r="EK315" s="396"/>
      <c r="EL315" s="396"/>
      <c r="EM315" s="396"/>
      <c r="EN315" s="396"/>
      <c r="EO315" s="396"/>
      <c r="EP315" s="396"/>
      <c r="EQ315" s="396"/>
      <c r="ER315" s="396"/>
      <c r="ES315" s="396"/>
      <c r="ET315" s="396"/>
      <c r="EU315" s="396"/>
      <c r="EV315" s="396"/>
      <c r="EW315" s="396"/>
      <c r="EX315" s="396"/>
      <c r="EY315" s="396"/>
      <c r="EZ315" s="396"/>
      <c r="FA315" s="396"/>
      <c r="FB315" s="396"/>
      <c r="FC315" s="396"/>
      <c r="FD315" s="396"/>
      <c r="FE315" s="396"/>
      <c r="FF315" s="396"/>
      <c r="FG315" s="396"/>
      <c r="FH315" s="396"/>
      <c r="FI315" s="396"/>
      <c r="FJ315" s="396"/>
      <c r="FK315" s="396"/>
      <c r="FL315" s="396"/>
      <c r="FM315" s="396"/>
      <c r="FN315" s="396"/>
      <c r="FO315" s="396"/>
      <c r="FP315" s="396"/>
      <c r="FQ315" s="396"/>
      <c r="FR315" s="396"/>
      <c r="FS315" s="396"/>
      <c r="FT315" s="396"/>
      <c r="FU315" s="396"/>
      <c r="FV315" s="396"/>
      <c r="FW315" s="396"/>
      <c r="FX315" s="396"/>
      <c r="FY315" s="396"/>
      <c r="FZ315" s="396"/>
      <c r="GA315" s="396"/>
      <c r="GB315" s="396"/>
      <c r="GC315" s="396"/>
      <c r="GD315" s="396"/>
      <c r="GE315" s="396"/>
      <c r="GF315" s="396"/>
      <c r="GG315" s="396"/>
      <c r="GH315" s="396"/>
      <c r="GI315" s="396"/>
      <c r="GJ315" s="396"/>
      <c r="GK315" s="396"/>
      <c r="GL315" s="396"/>
      <c r="GM315" s="396"/>
      <c r="GN315" s="396"/>
      <c r="GO315" s="396"/>
      <c r="GP315" s="396"/>
      <c r="GQ315" s="396"/>
      <c r="GR315" s="396"/>
      <c r="GS315" s="396"/>
      <c r="GT315" s="396"/>
      <c r="GU315" s="396"/>
      <c r="GV315" s="396"/>
      <c r="GW315" s="396"/>
      <c r="GX315" s="396"/>
      <c r="GY315" s="396"/>
      <c r="GZ315" s="396"/>
      <c r="HA315" s="396"/>
      <c r="HB315" s="396"/>
      <c r="HC315" s="396"/>
      <c r="HD315" s="396"/>
      <c r="HE315" s="396"/>
      <c r="HF315" s="396"/>
      <c r="HG315" s="396"/>
      <c r="HH315" s="396"/>
      <c r="HI315" s="396"/>
      <c r="HJ315" s="396"/>
      <c r="HK315" s="396"/>
      <c r="HL315" s="396"/>
      <c r="HM315" s="396"/>
      <c r="HN315" s="396"/>
      <c r="HO315" s="396"/>
      <c r="HP315" s="396"/>
      <c r="HQ315" s="396"/>
      <c r="HR315" s="396"/>
      <c r="HS315" s="396"/>
      <c r="HT315" s="396"/>
      <c r="HU315" s="396"/>
      <c r="HV315" s="396"/>
      <c r="HW315" s="396"/>
      <c r="HX315" s="396"/>
      <c r="HY315" s="396"/>
      <c r="HZ315" s="396"/>
      <c r="IA315" s="396"/>
      <c r="IB315" s="396"/>
      <c r="IC315" s="396"/>
      <c r="ID315" s="396"/>
      <c r="IE315" s="396"/>
      <c r="IF315" s="396"/>
      <c r="IG315" s="396"/>
      <c r="IH315" s="396"/>
      <c r="II315" s="396"/>
      <c r="IJ315" s="396"/>
      <c r="IK315" s="396"/>
      <c r="IL315" s="396"/>
      <c r="IM315" s="396"/>
      <c r="IN315" s="396"/>
      <c r="IO315" s="396"/>
      <c r="IP315" s="396"/>
      <c r="IQ315" s="396"/>
      <c r="IR315" s="396"/>
      <c r="IS315" s="396"/>
      <c r="IT315" s="396"/>
      <c r="IU315" s="396"/>
      <c r="IV315" s="396"/>
      <c r="IW315" s="396"/>
      <c r="IX315" s="396"/>
      <c r="IY315" s="396"/>
      <c r="IZ315" s="396"/>
      <c r="JA315" s="396"/>
      <c r="JB315" s="396"/>
      <c r="JC315" s="396"/>
      <c r="JD315" s="396"/>
      <c r="JE315" s="396"/>
      <c r="JF315" s="396"/>
      <c r="JG315" s="396"/>
      <c r="JH315" s="396"/>
      <c r="JI315" s="396"/>
      <c r="JJ315" s="396"/>
      <c r="JK315" s="396"/>
      <c r="JL315" s="396"/>
      <c r="JM315" s="396"/>
      <c r="JN315" s="396"/>
      <c r="JO315" s="396"/>
      <c r="JP315" s="396"/>
      <c r="JQ315" s="396"/>
      <c r="JR315" s="396"/>
      <c r="JS315" s="396"/>
      <c r="JT315" s="396"/>
      <c r="JU315" s="396"/>
      <c r="JV315" s="396"/>
      <c r="JW315" s="396"/>
      <c r="JX315" s="396"/>
      <c r="JY315" s="396"/>
      <c r="JZ315" s="396"/>
      <c r="KA315" s="396"/>
      <c r="KB315" s="396"/>
      <c r="KC315" s="396"/>
      <c r="KD315" s="396"/>
      <c r="KE315" s="396"/>
      <c r="KF315" s="396"/>
      <c r="KG315" s="396"/>
      <c r="KH315" s="396"/>
      <c r="KI315" s="396"/>
      <c r="KJ315" s="396"/>
      <c r="KK315" s="396"/>
      <c r="KL315" s="396"/>
      <c r="KM315" s="396"/>
      <c r="KN315" s="396"/>
      <c r="KO315" s="396"/>
      <c r="KP315" s="396"/>
      <c r="KQ315" s="396"/>
      <c r="KR315" s="396"/>
      <c r="KS315" s="396"/>
      <c r="KT315" s="396"/>
      <c r="KU315" s="396"/>
      <c r="KV315" s="396"/>
      <c r="KW315" s="396"/>
      <c r="KX315" s="396"/>
      <c r="KY315" s="396"/>
      <c r="KZ315" s="396"/>
      <c r="LA315" s="396"/>
      <c r="LB315" s="396"/>
      <c r="LC315" s="396"/>
      <c r="LD315" s="396"/>
      <c r="LE315" s="396"/>
      <c r="LF315" s="396"/>
      <c r="LG315" s="396"/>
      <c r="LH315" s="396"/>
      <c r="LI315" s="396"/>
      <c r="LJ315" s="396"/>
      <c r="LK315" s="396"/>
      <c r="LL315" s="396"/>
      <c r="LM315" s="396"/>
      <c r="LN315" s="396"/>
      <c r="LO315" s="396"/>
      <c r="LP315" s="396"/>
      <c r="LQ315" s="396"/>
      <c r="LR315" s="396"/>
      <c r="LS315" s="396"/>
      <c r="LT315" s="396"/>
      <c r="LU315" s="396"/>
      <c r="LV315" s="396"/>
      <c r="LW315" s="396"/>
      <c r="LX315" s="396"/>
      <c r="LY315" s="396"/>
      <c r="LZ315" s="396"/>
      <c r="MA315" s="396"/>
      <c r="MB315" s="396"/>
      <c r="MC315" s="396"/>
      <c r="MD315" s="396"/>
      <c r="ME315" s="396"/>
      <c r="MF315" s="396"/>
      <c r="MG315" s="396"/>
      <c r="MH315" s="396"/>
      <c r="MI315" s="396"/>
      <c r="MJ315" s="396"/>
      <c r="MK315" s="396"/>
      <c r="ML315" s="396"/>
      <c r="MM315" s="396"/>
      <c r="MN315" s="396"/>
      <c r="MO315" s="396"/>
      <c r="MP315" s="396"/>
      <c r="MQ315" s="396"/>
      <c r="MR315" s="396"/>
      <c r="MS315" s="396"/>
      <c r="MT315" s="396"/>
      <c r="MU315" s="396"/>
      <c r="MV315" s="396"/>
      <c r="MW315" s="396"/>
      <c r="MX315" s="396"/>
      <c r="MY315" s="396"/>
      <c r="MZ315" s="396"/>
      <c r="NA315" s="396"/>
      <c r="NB315" s="396"/>
      <c r="NC315" s="396"/>
      <c r="ND315" s="396"/>
      <c r="NE315" s="396"/>
      <c r="NF315" s="396"/>
      <c r="NG315" s="396"/>
      <c r="NH315" s="396"/>
      <c r="NI315" s="396"/>
      <c r="NJ315" s="396"/>
      <c r="NK315" s="396"/>
      <c r="NL315" s="396"/>
      <c r="NM315" s="396"/>
      <c r="NN315" s="396"/>
      <c r="NO315" s="396"/>
      <c r="NP315" s="396"/>
      <c r="NQ315" s="396"/>
      <c r="NR315" s="396"/>
      <c r="NS315" s="396"/>
      <c r="NT315" s="396"/>
      <c r="NU315" s="396"/>
      <c r="NV315" s="396"/>
      <c r="NW315" s="396"/>
      <c r="NX315" s="396"/>
      <c r="NY315" s="396"/>
      <c r="NZ315" s="396"/>
      <c r="OA315" s="396"/>
      <c r="OB315" s="396"/>
      <c r="OC315" s="396"/>
      <c r="OD315" s="396"/>
      <c r="OE315" s="396"/>
      <c r="OF315" s="396"/>
      <c r="OG315" s="396"/>
      <c r="OH315" s="396"/>
      <c r="OI315" s="396"/>
      <c r="OJ315" s="396"/>
      <c r="OK315" s="396"/>
      <c r="OL315" s="396"/>
      <c r="OM315" s="396"/>
      <c r="ON315" s="396"/>
      <c r="OO315" s="396"/>
      <c r="OP315" s="396"/>
      <c r="OQ315" s="396"/>
      <c r="OR315" s="396"/>
      <c r="OS315" s="396"/>
      <c r="OT315" s="396"/>
      <c r="OU315" s="396"/>
      <c r="OV315" s="396"/>
      <c r="OW315" s="396"/>
      <c r="OX315" s="396"/>
      <c r="OY315" s="396"/>
      <c r="OZ315" s="396"/>
      <c r="PA315" s="396"/>
      <c r="PB315" s="396"/>
      <c r="PC315" s="396"/>
      <c r="PD315" s="396"/>
      <c r="PE315" s="396"/>
      <c r="PF315" s="396"/>
      <c r="PG315" s="396"/>
      <c r="PH315" s="396"/>
      <c r="PI315" s="396"/>
      <c r="PJ315" s="396"/>
      <c r="PK315" s="396"/>
      <c r="PL315" s="396"/>
      <c r="PM315" s="396"/>
      <c r="PN315" s="396"/>
      <c r="PO315" s="396"/>
      <c r="PP315" s="396"/>
      <c r="PQ315" s="396"/>
      <c r="PR315" s="396"/>
      <c r="PS315" s="396"/>
      <c r="PT315" s="396"/>
      <c r="PU315" s="396"/>
      <c r="PV315" s="396"/>
      <c r="PW315" s="396"/>
      <c r="PX315" s="396"/>
      <c r="PY315" s="396"/>
      <c r="PZ315" s="396"/>
      <c r="QA315" s="396"/>
      <c r="QB315" s="396"/>
      <c r="QC315" s="396"/>
      <c r="QD315" s="396"/>
      <c r="QE315" s="396"/>
      <c r="QF315" s="396"/>
      <c r="QG315" s="396"/>
      <c r="QH315" s="396"/>
      <c r="QI315" s="396"/>
      <c r="QJ315" s="396"/>
      <c r="QK315" s="396"/>
      <c r="QL315" s="396"/>
      <c r="QM315" s="396"/>
      <c r="QN315" s="396"/>
      <c r="QO315" s="396"/>
      <c r="QP315" s="396"/>
      <c r="QQ315" s="396"/>
      <c r="QR315" s="396"/>
      <c r="QS315" s="396"/>
      <c r="QT315" s="396"/>
    </row>
    <row r="316" spans="1:462" s="397" customFormat="1">
      <c r="A316" s="377"/>
      <c r="B316" s="151" t="s">
        <v>1491</v>
      </c>
      <c r="C316" s="146"/>
      <c r="D316" s="129" t="s">
        <v>19</v>
      </c>
      <c r="E316" s="146"/>
      <c r="F316" s="158"/>
      <c r="G316" s="396"/>
      <c r="H316" s="396"/>
      <c r="I316" s="396"/>
      <c r="J316" s="396"/>
      <c r="K316" s="396"/>
      <c r="L316" s="396"/>
      <c r="M316" s="396"/>
      <c r="N316" s="396"/>
      <c r="O316" s="396"/>
      <c r="P316" s="396"/>
      <c r="Q316" s="396"/>
      <c r="R316" s="396"/>
      <c r="S316" s="396"/>
      <c r="T316" s="396"/>
      <c r="U316" s="396"/>
      <c r="V316" s="396"/>
      <c r="W316" s="396"/>
      <c r="X316" s="396"/>
      <c r="Y316" s="396"/>
      <c r="Z316" s="396"/>
      <c r="AA316" s="396"/>
      <c r="AB316" s="396"/>
      <c r="AC316" s="396"/>
      <c r="AD316" s="396"/>
      <c r="AE316" s="396"/>
      <c r="AF316" s="396"/>
      <c r="AG316" s="396"/>
      <c r="AH316" s="396"/>
      <c r="AI316" s="396"/>
      <c r="AJ316" s="396"/>
      <c r="AK316" s="396"/>
      <c r="AL316" s="396"/>
      <c r="AM316" s="396"/>
      <c r="AN316" s="396"/>
      <c r="AO316" s="396"/>
      <c r="AP316" s="396"/>
      <c r="AQ316" s="396"/>
      <c r="AR316" s="396"/>
      <c r="AS316" s="396"/>
      <c r="AT316" s="396"/>
      <c r="AU316" s="396"/>
      <c r="AV316" s="396"/>
      <c r="AW316" s="396"/>
      <c r="AX316" s="396"/>
      <c r="AY316" s="396"/>
      <c r="AZ316" s="396"/>
      <c r="BA316" s="396"/>
      <c r="BB316" s="396"/>
      <c r="BC316" s="396"/>
      <c r="BD316" s="396"/>
      <c r="BE316" s="396"/>
      <c r="BF316" s="396"/>
      <c r="BG316" s="396"/>
      <c r="BH316" s="396"/>
      <c r="BI316" s="396"/>
      <c r="BJ316" s="396"/>
      <c r="BK316" s="396"/>
      <c r="BL316" s="396"/>
      <c r="BM316" s="396"/>
      <c r="BN316" s="396"/>
      <c r="BO316" s="396"/>
      <c r="BP316" s="396"/>
      <c r="BQ316" s="396"/>
      <c r="BR316" s="396"/>
      <c r="BS316" s="396"/>
      <c r="BT316" s="396"/>
      <c r="BU316" s="396"/>
      <c r="BV316" s="396"/>
      <c r="BW316" s="396"/>
      <c r="BX316" s="396"/>
      <c r="BY316" s="396"/>
      <c r="BZ316" s="396"/>
      <c r="CA316" s="396"/>
      <c r="CB316" s="396"/>
      <c r="CC316" s="396"/>
      <c r="CD316" s="396"/>
      <c r="CE316" s="396"/>
      <c r="CF316" s="396"/>
      <c r="CG316" s="396"/>
      <c r="CH316" s="396"/>
      <c r="CI316" s="396"/>
      <c r="CJ316" s="396"/>
      <c r="CK316" s="396"/>
      <c r="CL316" s="396"/>
      <c r="CM316" s="396"/>
      <c r="CN316" s="396"/>
      <c r="CO316" s="396"/>
      <c r="CP316" s="396"/>
      <c r="CQ316" s="396"/>
      <c r="CR316" s="396"/>
      <c r="CS316" s="396"/>
      <c r="CT316" s="396"/>
      <c r="CU316" s="396"/>
      <c r="CV316" s="396"/>
      <c r="CW316" s="396"/>
      <c r="CX316" s="396"/>
      <c r="CY316" s="396"/>
      <c r="CZ316" s="396"/>
      <c r="DA316" s="396"/>
      <c r="DB316" s="396"/>
      <c r="DC316" s="396"/>
      <c r="DD316" s="396"/>
      <c r="DE316" s="396"/>
      <c r="DF316" s="396"/>
      <c r="DG316" s="396"/>
      <c r="DH316" s="396"/>
      <c r="DI316" s="396"/>
      <c r="DJ316" s="396"/>
      <c r="DK316" s="396"/>
      <c r="DL316" s="396"/>
      <c r="DM316" s="396"/>
      <c r="DN316" s="396"/>
      <c r="DO316" s="396"/>
      <c r="DP316" s="396"/>
      <c r="DQ316" s="396"/>
      <c r="DR316" s="396"/>
      <c r="DS316" s="396"/>
      <c r="DT316" s="396"/>
      <c r="DU316" s="396"/>
      <c r="DV316" s="396"/>
      <c r="DW316" s="396"/>
      <c r="DX316" s="396"/>
      <c r="DY316" s="396"/>
      <c r="DZ316" s="396"/>
      <c r="EA316" s="396"/>
      <c r="EB316" s="396"/>
      <c r="EC316" s="396"/>
      <c r="ED316" s="396"/>
      <c r="EE316" s="396"/>
      <c r="EF316" s="396"/>
      <c r="EG316" s="396"/>
      <c r="EH316" s="396"/>
      <c r="EI316" s="396"/>
      <c r="EJ316" s="396"/>
      <c r="EK316" s="396"/>
      <c r="EL316" s="396"/>
      <c r="EM316" s="396"/>
      <c r="EN316" s="396"/>
      <c r="EO316" s="396"/>
      <c r="EP316" s="396"/>
      <c r="EQ316" s="396"/>
      <c r="ER316" s="396"/>
      <c r="ES316" s="396"/>
      <c r="ET316" s="396"/>
      <c r="EU316" s="396"/>
      <c r="EV316" s="396"/>
      <c r="EW316" s="396"/>
      <c r="EX316" s="396"/>
      <c r="EY316" s="396"/>
      <c r="EZ316" s="396"/>
      <c r="FA316" s="396"/>
      <c r="FB316" s="396"/>
      <c r="FC316" s="396"/>
      <c r="FD316" s="396"/>
      <c r="FE316" s="396"/>
      <c r="FF316" s="396"/>
      <c r="FG316" s="396"/>
      <c r="FH316" s="396"/>
      <c r="FI316" s="396"/>
      <c r="FJ316" s="396"/>
      <c r="FK316" s="396"/>
      <c r="FL316" s="396"/>
      <c r="FM316" s="396"/>
      <c r="FN316" s="396"/>
      <c r="FO316" s="396"/>
      <c r="FP316" s="396"/>
      <c r="FQ316" s="396"/>
      <c r="FR316" s="396"/>
      <c r="FS316" s="396"/>
      <c r="FT316" s="396"/>
      <c r="FU316" s="396"/>
      <c r="FV316" s="396"/>
      <c r="FW316" s="396"/>
      <c r="FX316" s="396"/>
      <c r="FY316" s="396"/>
      <c r="FZ316" s="396"/>
      <c r="GA316" s="396"/>
      <c r="GB316" s="396"/>
      <c r="GC316" s="396"/>
      <c r="GD316" s="396"/>
      <c r="GE316" s="396"/>
      <c r="GF316" s="396"/>
      <c r="GG316" s="396"/>
      <c r="GH316" s="396"/>
      <c r="GI316" s="396"/>
      <c r="GJ316" s="396"/>
      <c r="GK316" s="396"/>
      <c r="GL316" s="396"/>
      <c r="GM316" s="396"/>
      <c r="GN316" s="396"/>
      <c r="GO316" s="396"/>
      <c r="GP316" s="396"/>
      <c r="GQ316" s="396"/>
      <c r="GR316" s="396"/>
      <c r="GS316" s="396"/>
      <c r="GT316" s="396"/>
      <c r="GU316" s="396"/>
      <c r="GV316" s="396"/>
      <c r="GW316" s="396"/>
      <c r="GX316" s="396"/>
      <c r="GY316" s="396"/>
      <c r="GZ316" s="396"/>
      <c r="HA316" s="396"/>
      <c r="HB316" s="396"/>
      <c r="HC316" s="396"/>
      <c r="HD316" s="396"/>
      <c r="HE316" s="396"/>
      <c r="HF316" s="396"/>
      <c r="HG316" s="396"/>
      <c r="HH316" s="396"/>
      <c r="HI316" s="396"/>
      <c r="HJ316" s="396"/>
      <c r="HK316" s="396"/>
      <c r="HL316" s="396"/>
      <c r="HM316" s="396"/>
      <c r="HN316" s="396"/>
      <c r="HO316" s="396"/>
      <c r="HP316" s="396"/>
      <c r="HQ316" s="396"/>
      <c r="HR316" s="396"/>
      <c r="HS316" s="396"/>
      <c r="HT316" s="396"/>
      <c r="HU316" s="396"/>
      <c r="HV316" s="396"/>
      <c r="HW316" s="396"/>
      <c r="HX316" s="396"/>
      <c r="HY316" s="396"/>
      <c r="HZ316" s="396"/>
      <c r="IA316" s="396"/>
      <c r="IB316" s="396"/>
      <c r="IC316" s="396"/>
      <c r="ID316" s="396"/>
      <c r="IE316" s="396"/>
      <c r="IF316" s="396"/>
      <c r="IG316" s="396"/>
      <c r="IH316" s="396"/>
      <c r="II316" s="396"/>
      <c r="IJ316" s="396"/>
      <c r="IK316" s="396"/>
      <c r="IL316" s="396"/>
      <c r="IM316" s="396"/>
      <c r="IN316" s="396"/>
      <c r="IO316" s="396"/>
      <c r="IP316" s="396"/>
      <c r="IQ316" s="396"/>
      <c r="IR316" s="396"/>
      <c r="IS316" s="396"/>
      <c r="IT316" s="396"/>
      <c r="IU316" s="396"/>
      <c r="IV316" s="396"/>
      <c r="IW316" s="396"/>
      <c r="IX316" s="396"/>
      <c r="IY316" s="396"/>
      <c r="IZ316" s="396"/>
      <c r="JA316" s="396"/>
      <c r="JB316" s="396"/>
      <c r="JC316" s="396"/>
      <c r="JD316" s="396"/>
      <c r="JE316" s="396"/>
      <c r="JF316" s="396"/>
      <c r="JG316" s="396"/>
      <c r="JH316" s="396"/>
      <c r="JI316" s="396"/>
      <c r="JJ316" s="396"/>
      <c r="JK316" s="396"/>
      <c r="JL316" s="396"/>
      <c r="JM316" s="396"/>
      <c r="JN316" s="396"/>
      <c r="JO316" s="396"/>
      <c r="JP316" s="396"/>
      <c r="JQ316" s="396"/>
      <c r="JR316" s="396"/>
      <c r="JS316" s="396"/>
      <c r="JT316" s="396"/>
      <c r="JU316" s="396"/>
      <c r="JV316" s="396"/>
      <c r="JW316" s="396"/>
      <c r="JX316" s="396"/>
      <c r="JY316" s="396"/>
      <c r="JZ316" s="396"/>
      <c r="KA316" s="396"/>
      <c r="KB316" s="396"/>
      <c r="KC316" s="396"/>
      <c r="KD316" s="396"/>
      <c r="KE316" s="396"/>
      <c r="KF316" s="396"/>
      <c r="KG316" s="396"/>
      <c r="KH316" s="396"/>
      <c r="KI316" s="396"/>
      <c r="KJ316" s="396"/>
      <c r="KK316" s="396"/>
      <c r="KL316" s="396"/>
      <c r="KM316" s="396"/>
      <c r="KN316" s="396"/>
      <c r="KO316" s="396"/>
      <c r="KP316" s="396"/>
      <c r="KQ316" s="396"/>
      <c r="KR316" s="396"/>
      <c r="KS316" s="396"/>
      <c r="KT316" s="396"/>
      <c r="KU316" s="396"/>
      <c r="KV316" s="396"/>
      <c r="KW316" s="396"/>
      <c r="KX316" s="396"/>
      <c r="KY316" s="396"/>
      <c r="KZ316" s="396"/>
      <c r="LA316" s="396"/>
      <c r="LB316" s="396"/>
      <c r="LC316" s="396"/>
      <c r="LD316" s="396"/>
      <c r="LE316" s="396"/>
      <c r="LF316" s="396"/>
      <c r="LG316" s="396"/>
      <c r="LH316" s="396"/>
      <c r="LI316" s="396"/>
      <c r="LJ316" s="396"/>
      <c r="LK316" s="396"/>
      <c r="LL316" s="396"/>
      <c r="LM316" s="396"/>
      <c r="LN316" s="396"/>
      <c r="LO316" s="396"/>
      <c r="LP316" s="396"/>
      <c r="LQ316" s="396"/>
      <c r="LR316" s="396"/>
      <c r="LS316" s="396"/>
      <c r="LT316" s="396"/>
      <c r="LU316" s="396"/>
      <c r="LV316" s="396"/>
      <c r="LW316" s="396"/>
      <c r="LX316" s="396"/>
      <c r="LY316" s="396"/>
      <c r="LZ316" s="396"/>
      <c r="MA316" s="396"/>
      <c r="MB316" s="396"/>
      <c r="MC316" s="396"/>
      <c r="MD316" s="396"/>
      <c r="ME316" s="396"/>
      <c r="MF316" s="396"/>
      <c r="MG316" s="396"/>
      <c r="MH316" s="396"/>
      <c r="MI316" s="396"/>
      <c r="MJ316" s="396"/>
      <c r="MK316" s="396"/>
      <c r="ML316" s="396"/>
      <c r="MM316" s="396"/>
      <c r="MN316" s="396"/>
      <c r="MO316" s="396"/>
      <c r="MP316" s="396"/>
      <c r="MQ316" s="396"/>
      <c r="MR316" s="396"/>
      <c r="MS316" s="396"/>
      <c r="MT316" s="396"/>
      <c r="MU316" s="396"/>
      <c r="MV316" s="396"/>
      <c r="MW316" s="396"/>
      <c r="MX316" s="396"/>
      <c r="MY316" s="396"/>
      <c r="MZ316" s="396"/>
      <c r="NA316" s="396"/>
      <c r="NB316" s="396"/>
      <c r="NC316" s="396"/>
      <c r="ND316" s="396"/>
      <c r="NE316" s="396"/>
      <c r="NF316" s="396"/>
      <c r="NG316" s="396"/>
      <c r="NH316" s="396"/>
      <c r="NI316" s="396"/>
      <c r="NJ316" s="396"/>
      <c r="NK316" s="396"/>
      <c r="NL316" s="396"/>
      <c r="NM316" s="396"/>
      <c r="NN316" s="396"/>
      <c r="NO316" s="396"/>
      <c r="NP316" s="396"/>
      <c r="NQ316" s="396"/>
      <c r="NR316" s="396"/>
      <c r="NS316" s="396"/>
      <c r="NT316" s="396"/>
      <c r="NU316" s="396"/>
      <c r="NV316" s="396"/>
      <c r="NW316" s="396"/>
      <c r="NX316" s="396"/>
      <c r="NY316" s="396"/>
      <c r="NZ316" s="396"/>
      <c r="OA316" s="396"/>
      <c r="OB316" s="396"/>
      <c r="OC316" s="396"/>
      <c r="OD316" s="396"/>
      <c r="OE316" s="396"/>
      <c r="OF316" s="396"/>
      <c r="OG316" s="396"/>
      <c r="OH316" s="396"/>
      <c r="OI316" s="396"/>
      <c r="OJ316" s="396"/>
      <c r="OK316" s="396"/>
      <c r="OL316" s="396"/>
      <c r="OM316" s="396"/>
      <c r="ON316" s="396"/>
      <c r="OO316" s="396"/>
      <c r="OP316" s="396"/>
      <c r="OQ316" s="396"/>
      <c r="OR316" s="396"/>
      <c r="OS316" s="396"/>
      <c r="OT316" s="396"/>
      <c r="OU316" s="396"/>
      <c r="OV316" s="396"/>
      <c r="OW316" s="396"/>
      <c r="OX316" s="396"/>
      <c r="OY316" s="396"/>
      <c r="OZ316" s="396"/>
      <c r="PA316" s="396"/>
      <c r="PB316" s="396"/>
      <c r="PC316" s="396"/>
      <c r="PD316" s="396"/>
      <c r="PE316" s="396"/>
      <c r="PF316" s="396"/>
      <c r="PG316" s="396"/>
      <c r="PH316" s="396"/>
      <c r="PI316" s="396"/>
      <c r="PJ316" s="396"/>
      <c r="PK316" s="396"/>
      <c r="PL316" s="396"/>
      <c r="PM316" s="396"/>
      <c r="PN316" s="396"/>
      <c r="PO316" s="396"/>
      <c r="PP316" s="396"/>
      <c r="PQ316" s="396"/>
      <c r="PR316" s="396"/>
      <c r="PS316" s="396"/>
      <c r="PT316" s="396"/>
      <c r="PU316" s="396"/>
      <c r="PV316" s="396"/>
      <c r="PW316" s="396"/>
      <c r="PX316" s="396"/>
      <c r="PY316" s="396"/>
      <c r="PZ316" s="396"/>
      <c r="QA316" s="396"/>
      <c r="QB316" s="396"/>
      <c r="QC316" s="396"/>
      <c r="QD316" s="396"/>
      <c r="QE316" s="396"/>
      <c r="QF316" s="396"/>
      <c r="QG316" s="396"/>
      <c r="QH316" s="396"/>
      <c r="QI316" s="396"/>
      <c r="QJ316" s="396"/>
      <c r="QK316" s="396"/>
      <c r="QL316" s="396"/>
      <c r="QM316" s="396"/>
      <c r="QN316" s="396"/>
      <c r="QO316" s="396"/>
      <c r="QP316" s="396"/>
      <c r="QQ316" s="396"/>
      <c r="QR316" s="396"/>
      <c r="QS316" s="396"/>
      <c r="QT316" s="396"/>
    </row>
    <row r="317" spans="1:462" s="397" customFormat="1">
      <c r="A317" s="377"/>
      <c r="B317" s="151" t="s">
        <v>1492</v>
      </c>
      <c r="C317" s="146"/>
      <c r="D317" s="129" t="s">
        <v>19</v>
      </c>
      <c r="E317" s="146"/>
      <c r="F317" s="158"/>
      <c r="G317" s="396"/>
      <c r="H317" s="396"/>
      <c r="I317" s="396"/>
      <c r="J317" s="396"/>
      <c r="K317" s="396"/>
      <c r="L317" s="396"/>
      <c r="M317" s="396"/>
      <c r="N317" s="396"/>
      <c r="O317" s="396"/>
      <c r="P317" s="396"/>
      <c r="Q317" s="396"/>
      <c r="R317" s="396"/>
      <c r="S317" s="396"/>
      <c r="T317" s="396"/>
      <c r="U317" s="396"/>
      <c r="V317" s="396"/>
      <c r="W317" s="396"/>
      <c r="X317" s="396"/>
      <c r="Y317" s="396"/>
      <c r="Z317" s="396"/>
      <c r="AA317" s="396"/>
      <c r="AB317" s="396"/>
      <c r="AC317" s="396"/>
      <c r="AD317" s="396"/>
      <c r="AE317" s="396"/>
      <c r="AF317" s="396"/>
      <c r="AG317" s="396"/>
      <c r="AH317" s="396"/>
      <c r="AI317" s="396"/>
      <c r="AJ317" s="396"/>
      <c r="AK317" s="396"/>
      <c r="AL317" s="396"/>
      <c r="AM317" s="396"/>
      <c r="AN317" s="396"/>
      <c r="AO317" s="396"/>
      <c r="AP317" s="396"/>
      <c r="AQ317" s="396"/>
      <c r="AR317" s="396"/>
      <c r="AS317" s="396"/>
      <c r="AT317" s="396"/>
      <c r="AU317" s="396"/>
      <c r="AV317" s="396"/>
      <c r="AW317" s="396"/>
      <c r="AX317" s="396"/>
      <c r="AY317" s="396"/>
      <c r="AZ317" s="396"/>
      <c r="BA317" s="396"/>
      <c r="BB317" s="396"/>
      <c r="BC317" s="396"/>
      <c r="BD317" s="396"/>
      <c r="BE317" s="396"/>
      <c r="BF317" s="396"/>
      <c r="BG317" s="396"/>
      <c r="BH317" s="396"/>
      <c r="BI317" s="396"/>
      <c r="BJ317" s="396"/>
      <c r="BK317" s="396"/>
      <c r="BL317" s="396"/>
      <c r="BM317" s="396"/>
      <c r="BN317" s="396"/>
      <c r="BO317" s="396"/>
      <c r="BP317" s="396"/>
      <c r="BQ317" s="396"/>
      <c r="BR317" s="396"/>
      <c r="BS317" s="396"/>
      <c r="BT317" s="396"/>
      <c r="BU317" s="396"/>
      <c r="BV317" s="396"/>
      <c r="BW317" s="396"/>
      <c r="BX317" s="396"/>
      <c r="BY317" s="396"/>
      <c r="BZ317" s="396"/>
      <c r="CA317" s="396"/>
      <c r="CB317" s="396"/>
      <c r="CC317" s="396"/>
      <c r="CD317" s="396"/>
      <c r="CE317" s="396"/>
      <c r="CF317" s="396"/>
      <c r="CG317" s="396"/>
      <c r="CH317" s="396"/>
      <c r="CI317" s="396"/>
      <c r="CJ317" s="396"/>
      <c r="CK317" s="396"/>
      <c r="CL317" s="396"/>
      <c r="CM317" s="396"/>
      <c r="CN317" s="396"/>
      <c r="CO317" s="396"/>
      <c r="CP317" s="396"/>
      <c r="CQ317" s="396"/>
      <c r="CR317" s="396"/>
      <c r="CS317" s="396"/>
      <c r="CT317" s="396"/>
      <c r="CU317" s="396"/>
      <c r="CV317" s="396"/>
      <c r="CW317" s="396"/>
      <c r="CX317" s="396"/>
      <c r="CY317" s="396"/>
      <c r="CZ317" s="396"/>
      <c r="DA317" s="396"/>
      <c r="DB317" s="396"/>
      <c r="DC317" s="396"/>
      <c r="DD317" s="396"/>
      <c r="DE317" s="396"/>
      <c r="DF317" s="396"/>
      <c r="DG317" s="396"/>
      <c r="DH317" s="396"/>
      <c r="DI317" s="396"/>
      <c r="DJ317" s="396"/>
      <c r="DK317" s="396"/>
      <c r="DL317" s="396"/>
      <c r="DM317" s="396"/>
      <c r="DN317" s="396"/>
      <c r="DO317" s="396"/>
      <c r="DP317" s="396"/>
      <c r="DQ317" s="396"/>
      <c r="DR317" s="396"/>
      <c r="DS317" s="396"/>
      <c r="DT317" s="396"/>
      <c r="DU317" s="396"/>
      <c r="DV317" s="396"/>
      <c r="DW317" s="396"/>
      <c r="DX317" s="396"/>
      <c r="DY317" s="396"/>
      <c r="DZ317" s="396"/>
      <c r="EA317" s="396"/>
      <c r="EB317" s="396"/>
      <c r="EC317" s="396"/>
      <c r="ED317" s="396"/>
      <c r="EE317" s="396"/>
      <c r="EF317" s="396"/>
      <c r="EG317" s="396"/>
      <c r="EH317" s="396"/>
      <c r="EI317" s="396"/>
      <c r="EJ317" s="396"/>
      <c r="EK317" s="396"/>
      <c r="EL317" s="396"/>
      <c r="EM317" s="396"/>
      <c r="EN317" s="396"/>
      <c r="EO317" s="396"/>
      <c r="EP317" s="396"/>
      <c r="EQ317" s="396"/>
      <c r="ER317" s="396"/>
      <c r="ES317" s="396"/>
      <c r="ET317" s="396"/>
      <c r="EU317" s="396"/>
      <c r="EV317" s="396"/>
      <c r="EW317" s="396"/>
      <c r="EX317" s="396"/>
      <c r="EY317" s="396"/>
      <c r="EZ317" s="396"/>
      <c r="FA317" s="396"/>
      <c r="FB317" s="396"/>
      <c r="FC317" s="396"/>
      <c r="FD317" s="396"/>
      <c r="FE317" s="396"/>
      <c r="FF317" s="396"/>
      <c r="FG317" s="396"/>
      <c r="FH317" s="396"/>
      <c r="FI317" s="396"/>
      <c r="FJ317" s="396"/>
      <c r="FK317" s="396"/>
      <c r="FL317" s="396"/>
      <c r="FM317" s="396"/>
      <c r="FN317" s="396"/>
      <c r="FO317" s="396"/>
      <c r="FP317" s="396"/>
      <c r="FQ317" s="396"/>
      <c r="FR317" s="396"/>
      <c r="FS317" s="396"/>
      <c r="FT317" s="396"/>
      <c r="FU317" s="396"/>
      <c r="FV317" s="396"/>
      <c r="FW317" s="396"/>
      <c r="FX317" s="396"/>
      <c r="FY317" s="396"/>
      <c r="FZ317" s="396"/>
      <c r="GA317" s="396"/>
      <c r="GB317" s="396"/>
      <c r="GC317" s="396"/>
      <c r="GD317" s="396"/>
      <c r="GE317" s="396"/>
      <c r="GF317" s="396"/>
      <c r="GG317" s="396"/>
      <c r="GH317" s="396"/>
      <c r="GI317" s="396"/>
      <c r="GJ317" s="396"/>
      <c r="GK317" s="396"/>
      <c r="GL317" s="396"/>
      <c r="GM317" s="396"/>
      <c r="GN317" s="396"/>
      <c r="GO317" s="396"/>
      <c r="GP317" s="396"/>
      <c r="GQ317" s="396"/>
      <c r="GR317" s="396"/>
      <c r="GS317" s="396"/>
      <c r="GT317" s="396"/>
      <c r="GU317" s="396"/>
      <c r="GV317" s="396"/>
      <c r="GW317" s="396"/>
      <c r="GX317" s="396"/>
      <c r="GY317" s="396"/>
      <c r="GZ317" s="396"/>
      <c r="HA317" s="396"/>
      <c r="HB317" s="396"/>
      <c r="HC317" s="396"/>
      <c r="HD317" s="396"/>
      <c r="HE317" s="396"/>
      <c r="HF317" s="396"/>
      <c r="HG317" s="396"/>
      <c r="HH317" s="396"/>
      <c r="HI317" s="396"/>
      <c r="HJ317" s="396"/>
      <c r="HK317" s="396"/>
      <c r="HL317" s="396"/>
      <c r="HM317" s="396"/>
      <c r="HN317" s="396"/>
      <c r="HO317" s="396"/>
      <c r="HP317" s="396"/>
      <c r="HQ317" s="396"/>
      <c r="HR317" s="396"/>
      <c r="HS317" s="396"/>
      <c r="HT317" s="396"/>
      <c r="HU317" s="396"/>
      <c r="HV317" s="396"/>
      <c r="HW317" s="396"/>
      <c r="HX317" s="396"/>
      <c r="HY317" s="396"/>
      <c r="HZ317" s="396"/>
      <c r="IA317" s="396"/>
      <c r="IB317" s="396"/>
      <c r="IC317" s="396"/>
      <c r="ID317" s="396"/>
      <c r="IE317" s="396"/>
      <c r="IF317" s="396"/>
      <c r="IG317" s="396"/>
      <c r="IH317" s="396"/>
      <c r="II317" s="396"/>
      <c r="IJ317" s="396"/>
      <c r="IK317" s="396"/>
      <c r="IL317" s="396"/>
      <c r="IM317" s="396"/>
      <c r="IN317" s="396"/>
      <c r="IO317" s="396"/>
      <c r="IP317" s="396"/>
      <c r="IQ317" s="396"/>
      <c r="IR317" s="396"/>
      <c r="IS317" s="396"/>
      <c r="IT317" s="396"/>
      <c r="IU317" s="396"/>
      <c r="IV317" s="396"/>
      <c r="IW317" s="396"/>
      <c r="IX317" s="396"/>
      <c r="IY317" s="396"/>
      <c r="IZ317" s="396"/>
      <c r="JA317" s="396"/>
      <c r="JB317" s="396"/>
      <c r="JC317" s="396"/>
      <c r="JD317" s="396"/>
      <c r="JE317" s="396"/>
      <c r="JF317" s="396"/>
      <c r="JG317" s="396"/>
      <c r="JH317" s="396"/>
      <c r="JI317" s="396"/>
      <c r="JJ317" s="396"/>
      <c r="JK317" s="396"/>
      <c r="JL317" s="396"/>
      <c r="JM317" s="396"/>
      <c r="JN317" s="396"/>
      <c r="JO317" s="396"/>
      <c r="JP317" s="396"/>
      <c r="JQ317" s="396"/>
      <c r="JR317" s="396"/>
      <c r="JS317" s="396"/>
      <c r="JT317" s="396"/>
      <c r="JU317" s="396"/>
      <c r="JV317" s="396"/>
      <c r="JW317" s="396"/>
      <c r="JX317" s="396"/>
      <c r="JY317" s="396"/>
      <c r="JZ317" s="396"/>
      <c r="KA317" s="396"/>
      <c r="KB317" s="396"/>
      <c r="KC317" s="396"/>
      <c r="KD317" s="396"/>
      <c r="KE317" s="396"/>
      <c r="KF317" s="396"/>
      <c r="KG317" s="396"/>
      <c r="KH317" s="396"/>
      <c r="KI317" s="396"/>
      <c r="KJ317" s="396"/>
      <c r="KK317" s="396"/>
      <c r="KL317" s="396"/>
      <c r="KM317" s="396"/>
      <c r="KN317" s="396"/>
      <c r="KO317" s="396"/>
      <c r="KP317" s="396"/>
      <c r="KQ317" s="396"/>
      <c r="KR317" s="396"/>
      <c r="KS317" s="396"/>
      <c r="KT317" s="396"/>
      <c r="KU317" s="396"/>
      <c r="KV317" s="396"/>
      <c r="KW317" s="396"/>
      <c r="KX317" s="396"/>
      <c r="KY317" s="396"/>
      <c r="KZ317" s="396"/>
      <c r="LA317" s="396"/>
      <c r="LB317" s="396"/>
      <c r="LC317" s="396"/>
      <c r="LD317" s="396"/>
      <c r="LE317" s="396"/>
      <c r="LF317" s="396"/>
      <c r="LG317" s="396"/>
      <c r="LH317" s="396"/>
      <c r="LI317" s="396"/>
      <c r="LJ317" s="396"/>
      <c r="LK317" s="396"/>
      <c r="LL317" s="396"/>
      <c r="LM317" s="396"/>
      <c r="LN317" s="396"/>
      <c r="LO317" s="396"/>
      <c r="LP317" s="396"/>
      <c r="LQ317" s="396"/>
      <c r="LR317" s="396"/>
      <c r="LS317" s="396"/>
      <c r="LT317" s="396"/>
      <c r="LU317" s="396"/>
      <c r="LV317" s="396"/>
      <c r="LW317" s="396"/>
      <c r="LX317" s="396"/>
      <c r="LY317" s="396"/>
      <c r="LZ317" s="396"/>
      <c r="MA317" s="396"/>
      <c r="MB317" s="396"/>
      <c r="MC317" s="396"/>
      <c r="MD317" s="396"/>
      <c r="ME317" s="396"/>
      <c r="MF317" s="396"/>
      <c r="MG317" s="396"/>
      <c r="MH317" s="396"/>
      <c r="MI317" s="396"/>
      <c r="MJ317" s="396"/>
      <c r="MK317" s="396"/>
      <c r="ML317" s="396"/>
      <c r="MM317" s="396"/>
      <c r="MN317" s="396"/>
      <c r="MO317" s="396"/>
      <c r="MP317" s="396"/>
      <c r="MQ317" s="396"/>
      <c r="MR317" s="396"/>
      <c r="MS317" s="396"/>
      <c r="MT317" s="396"/>
      <c r="MU317" s="396"/>
      <c r="MV317" s="396"/>
      <c r="MW317" s="396"/>
      <c r="MX317" s="396"/>
      <c r="MY317" s="396"/>
      <c r="MZ317" s="396"/>
      <c r="NA317" s="396"/>
      <c r="NB317" s="396"/>
      <c r="NC317" s="396"/>
      <c r="ND317" s="396"/>
      <c r="NE317" s="396"/>
      <c r="NF317" s="396"/>
      <c r="NG317" s="396"/>
      <c r="NH317" s="396"/>
      <c r="NI317" s="396"/>
      <c r="NJ317" s="396"/>
      <c r="NK317" s="396"/>
      <c r="NL317" s="396"/>
      <c r="NM317" s="396"/>
      <c r="NN317" s="396"/>
      <c r="NO317" s="396"/>
      <c r="NP317" s="396"/>
      <c r="NQ317" s="396"/>
      <c r="NR317" s="396"/>
      <c r="NS317" s="396"/>
      <c r="NT317" s="396"/>
      <c r="NU317" s="396"/>
      <c r="NV317" s="396"/>
      <c r="NW317" s="396"/>
      <c r="NX317" s="396"/>
      <c r="NY317" s="396"/>
      <c r="NZ317" s="396"/>
      <c r="OA317" s="396"/>
      <c r="OB317" s="396"/>
      <c r="OC317" s="396"/>
      <c r="OD317" s="396"/>
      <c r="OE317" s="396"/>
      <c r="OF317" s="396"/>
      <c r="OG317" s="396"/>
      <c r="OH317" s="396"/>
      <c r="OI317" s="396"/>
      <c r="OJ317" s="396"/>
      <c r="OK317" s="396"/>
      <c r="OL317" s="396"/>
      <c r="OM317" s="396"/>
      <c r="ON317" s="396"/>
      <c r="OO317" s="396"/>
      <c r="OP317" s="396"/>
      <c r="OQ317" s="396"/>
      <c r="OR317" s="396"/>
      <c r="OS317" s="396"/>
      <c r="OT317" s="396"/>
      <c r="OU317" s="396"/>
      <c r="OV317" s="396"/>
      <c r="OW317" s="396"/>
      <c r="OX317" s="396"/>
      <c r="OY317" s="396"/>
      <c r="OZ317" s="396"/>
      <c r="PA317" s="396"/>
      <c r="PB317" s="396"/>
      <c r="PC317" s="396"/>
      <c r="PD317" s="396"/>
      <c r="PE317" s="396"/>
      <c r="PF317" s="396"/>
      <c r="PG317" s="396"/>
      <c r="PH317" s="396"/>
      <c r="PI317" s="396"/>
      <c r="PJ317" s="396"/>
      <c r="PK317" s="396"/>
      <c r="PL317" s="396"/>
      <c r="PM317" s="396"/>
      <c r="PN317" s="396"/>
      <c r="PO317" s="396"/>
      <c r="PP317" s="396"/>
      <c r="PQ317" s="396"/>
      <c r="PR317" s="396"/>
      <c r="PS317" s="396"/>
      <c r="PT317" s="396"/>
      <c r="PU317" s="396"/>
      <c r="PV317" s="396"/>
      <c r="PW317" s="396"/>
      <c r="PX317" s="396"/>
      <c r="PY317" s="396"/>
      <c r="PZ317" s="396"/>
      <c r="QA317" s="396"/>
      <c r="QB317" s="396"/>
      <c r="QC317" s="396"/>
      <c r="QD317" s="396"/>
      <c r="QE317" s="396"/>
      <c r="QF317" s="396"/>
      <c r="QG317" s="396"/>
      <c r="QH317" s="396"/>
      <c r="QI317" s="396"/>
      <c r="QJ317" s="396"/>
      <c r="QK317" s="396"/>
      <c r="QL317" s="396"/>
      <c r="QM317" s="396"/>
      <c r="QN317" s="396"/>
      <c r="QO317" s="396"/>
      <c r="QP317" s="396"/>
      <c r="QQ317" s="396"/>
      <c r="QR317" s="396"/>
      <c r="QS317" s="396"/>
      <c r="QT317" s="396"/>
    </row>
    <row r="318" spans="1:462" s="397" customFormat="1">
      <c r="A318" s="375">
        <v>10</v>
      </c>
      <c r="B318" s="149" t="s">
        <v>341</v>
      </c>
      <c r="C318" s="144"/>
      <c r="D318" s="144"/>
      <c r="E318" s="386"/>
      <c r="F318" s="387"/>
      <c r="G318" s="396"/>
      <c r="H318" s="396"/>
      <c r="I318" s="396"/>
      <c r="J318" s="396"/>
      <c r="K318" s="396"/>
      <c r="L318" s="396"/>
      <c r="M318" s="396"/>
      <c r="N318" s="396"/>
      <c r="O318" s="396"/>
      <c r="P318" s="396"/>
      <c r="Q318" s="396"/>
      <c r="R318" s="396"/>
      <c r="S318" s="396"/>
      <c r="T318" s="396"/>
      <c r="U318" s="396"/>
      <c r="V318" s="396"/>
      <c r="W318" s="396"/>
      <c r="X318" s="396"/>
      <c r="Y318" s="396"/>
      <c r="Z318" s="396"/>
      <c r="AA318" s="396"/>
      <c r="AB318" s="396"/>
      <c r="AC318" s="396"/>
      <c r="AD318" s="396"/>
      <c r="AE318" s="396"/>
      <c r="AF318" s="396"/>
      <c r="AG318" s="396"/>
      <c r="AH318" s="396"/>
      <c r="AI318" s="396"/>
      <c r="AJ318" s="396"/>
      <c r="AK318" s="396"/>
      <c r="AL318" s="396"/>
      <c r="AM318" s="396"/>
      <c r="AN318" s="396"/>
      <c r="AO318" s="396"/>
      <c r="AP318" s="396"/>
      <c r="AQ318" s="396"/>
      <c r="AR318" s="396"/>
      <c r="AS318" s="396"/>
      <c r="AT318" s="396"/>
      <c r="AU318" s="396"/>
      <c r="AV318" s="396"/>
      <c r="AW318" s="396"/>
      <c r="AX318" s="396"/>
      <c r="AY318" s="396"/>
      <c r="AZ318" s="396"/>
      <c r="BA318" s="396"/>
      <c r="BB318" s="396"/>
      <c r="BC318" s="396"/>
      <c r="BD318" s="396"/>
      <c r="BE318" s="396"/>
      <c r="BF318" s="396"/>
      <c r="BG318" s="396"/>
      <c r="BH318" s="396"/>
      <c r="BI318" s="396"/>
      <c r="BJ318" s="396"/>
      <c r="BK318" s="396"/>
      <c r="BL318" s="396"/>
      <c r="BM318" s="396"/>
      <c r="BN318" s="396"/>
      <c r="BO318" s="396"/>
      <c r="BP318" s="396"/>
      <c r="BQ318" s="396"/>
      <c r="BR318" s="396"/>
      <c r="BS318" s="396"/>
      <c r="BT318" s="396"/>
      <c r="BU318" s="396"/>
      <c r="BV318" s="396"/>
      <c r="BW318" s="396"/>
      <c r="BX318" s="396"/>
      <c r="BY318" s="396"/>
      <c r="BZ318" s="396"/>
      <c r="CA318" s="396"/>
      <c r="CB318" s="396"/>
      <c r="CC318" s="396"/>
      <c r="CD318" s="396"/>
      <c r="CE318" s="396"/>
      <c r="CF318" s="396"/>
      <c r="CG318" s="396"/>
      <c r="CH318" s="396"/>
      <c r="CI318" s="396"/>
      <c r="CJ318" s="396"/>
      <c r="CK318" s="396"/>
      <c r="CL318" s="396"/>
      <c r="CM318" s="396"/>
      <c r="CN318" s="396"/>
      <c r="CO318" s="396"/>
      <c r="CP318" s="396"/>
      <c r="CQ318" s="396"/>
      <c r="CR318" s="396"/>
      <c r="CS318" s="396"/>
      <c r="CT318" s="396"/>
      <c r="CU318" s="396"/>
      <c r="CV318" s="396"/>
      <c r="CW318" s="396"/>
      <c r="CX318" s="396"/>
      <c r="CY318" s="396"/>
      <c r="CZ318" s="396"/>
      <c r="DA318" s="396"/>
      <c r="DB318" s="396"/>
      <c r="DC318" s="396"/>
      <c r="DD318" s="396"/>
      <c r="DE318" s="396"/>
      <c r="DF318" s="396"/>
      <c r="DG318" s="396"/>
      <c r="DH318" s="396"/>
      <c r="DI318" s="396"/>
      <c r="DJ318" s="396"/>
      <c r="DK318" s="396"/>
      <c r="DL318" s="396"/>
      <c r="DM318" s="396"/>
      <c r="DN318" s="396"/>
      <c r="DO318" s="396"/>
      <c r="DP318" s="396"/>
      <c r="DQ318" s="396"/>
      <c r="DR318" s="396"/>
      <c r="DS318" s="396"/>
      <c r="DT318" s="396"/>
      <c r="DU318" s="396"/>
      <c r="DV318" s="396"/>
      <c r="DW318" s="396"/>
      <c r="DX318" s="396"/>
      <c r="DY318" s="396"/>
      <c r="DZ318" s="396"/>
      <c r="EA318" s="396"/>
      <c r="EB318" s="396"/>
      <c r="EC318" s="396"/>
      <c r="ED318" s="396"/>
      <c r="EE318" s="396"/>
      <c r="EF318" s="396"/>
      <c r="EG318" s="396"/>
      <c r="EH318" s="396"/>
      <c r="EI318" s="396"/>
      <c r="EJ318" s="396"/>
      <c r="EK318" s="396"/>
      <c r="EL318" s="396"/>
      <c r="EM318" s="396"/>
      <c r="EN318" s="396"/>
      <c r="EO318" s="396"/>
      <c r="EP318" s="396"/>
      <c r="EQ318" s="396"/>
      <c r="ER318" s="396"/>
      <c r="ES318" s="396"/>
      <c r="ET318" s="396"/>
      <c r="EU318" s="396"/>
      <c r="EV318" s="396"/>
      <c r="EW318" s="396"/>
      <c r="EX318" s="396"/>
      <c r="EY318" s="396"/>
      <c r="EZ318" s="396"/>
      <c r="FA318" s="396"/>
      <c r="FB318" s="396"/>
      <c r="FC318" s="396"/>
      <c r="FD318" s="396"/>
      <c r="FE318" s="396"/>
      <c r="FF318" s="396"/>
      <c r="FG318" s="396"/>
      <c r="FH318" s="396"/>
      <c r="FI318" s="396"/>
      <c r="FJ318" s="396"/>
      <c r="FK318" s="396"/>
      <c r="FL318" s="396"/>
      <c r="FM318" s="396"/>
      <c r="FN318" s="396"/>
      <c r="FO318" s="396"/>
      <c r="FP318" s="396"/>
      <c r="FQ318" s="396"/>
      <c r="FR318" s="396"/>
      <c r="FS318" s="396"/>
      <c r="FT318" s="396"/>
      <c r="FU318" s="396"/>
      <c r="FV318" s="396"/>
      <c r="FW318" s="396"/>
      <c r="FX318" s="396"/>
      <c r="FY318" s="396"/>
      <c r="FZ318" s="396"/>
      <c r="GA318" s="396"/>
      <c r="GB318" s="396"/>
      <c r="GC318" s="396"/>
      <c r="GD318" s="396"/>
      <c r="GE318" s="396"/>
      <c r="GF318" s="396"/>
      <c r="GG318" s="396"/>
      <c r="GH318" s="396"/>
      <c r="GI318" s="396"/>
      <c r="GJ318" s="396"/>
      <c r="GK318" s="396"/>
      <c r="GL318" s="396"/>
      <c r="GM318" s="396"/>
      <c r="GN318" s="396"/>
      <c r="GO318" s="396"/>
      <c r="GP318" s="396"/>
      <c r="GQ318" s="396"/>
      <c r="GR318" s="396"/>
      <c r="GS318" s="396"/>
      <c r="GT318" s="396"/>
      <c r="GU318" s="396"/>
      <c r="GV318" s="396"/>
      <c r="GW318" s="396"/>
      <c r="GX318" s="396"/>
      <c r="GY318" s="396"/>
      <c r="GZ318" s="396"/>
      <c r="HA318" s="396"/>
      <c r="HB318" s="396"/>
      <c r="HC318" s="396"/>
      <c r="HD318" s="396"/>
      <c r="HE318" s="396"/>
      <c r="HF318" s="396"/>
      <c r="HG318" s="396"/>
      <c r="HH318" s="396"/>
      <c r="HI318" s="396"/>
      <c r="HJ318" s="396"/>
      <c r="HK318" s="396"/>
      <c r="HL318" s="396"/>
      <c r="HM318" s="396"/>
      <c r="HN318" s="396"/>
      <c r="HO318" s="396"/>
      <c r="HP318" s="396"/>
      <c r="HQ318" s="396"/>
      <c r="HR318" s="396"/>
      <c r="HS318" s="396"/>
      <c r="HT318" s="396"/>
      <c r="HU318" s="396"/>
      <c r="HV318" s="396"/>
      <c r="HW318" s="396"/>
      <c r="HX318" s="396"/>
      <c r="HY318" s="396"/>
      <c r="HZ318" s="396"/>
      <c r="IA318" s="396"/>
      <c r="IB318" s="396"/>
      <c r="IC318" s="396"/>
      <c r="ID318" s="396"/>
      <c r="IE318" s="396"/>
      <c r="IF318" s="396"/>
      <c r="IG318" s="396"/>
      <c r="IH318" s="396"/>
      <c r="II318" s="396"/>
      <c r="IJ318" s="396"/>
      <c r="IK318" s="396"/>
      <c r="IL318" s="396"/>
      <c r="IM318" s="396"/>
      <c r="IN318" s="396"/>
      <c r="IO318" s="396"/>
      <c r="IP318" s="396"/>
      <c r="IQ318" s="396"/>
      <c r="IR318" s="396"/>
      <c r="IS318" s="396"/>
      <c r="IT318" s="396"/>
      <c r="IU318" s="396"/>
      <c r="IV318" s="396"/>
      <c r="IW318" s="396"/>
      <c r="IX318" s="396"/>
      <c r="IY318" s="396"/>
      <c r="IZ318" s="396"/>
      <c r="JA318" s="396"/>
      <c r="JB318" s="396"/>
      <c r="JC318" s="396"/>
      <c r="JD318" s="396"/>
      <c r="JE318" s="396"/>
      <c r="JF318" s="396"/>
      <c r="JG318" s="396"/>
      <c r="JH318" s="396"/>
      <c r="JI318" s="396"/>
      <c r="JJ318" s="396"/>
      <c r="JK318" s="396"/>
      <c r="JL318" s="396"/>
      <c r="JM318" s="396"/>
      <c r="JN318" s="396"/>
      <c r="JO318" s="396"/>
      <c r="JP318" s="396"/>
      <c r="JQ318" s="396"/>
      <c r="JR318" s="396"/>
      <c r="JS318" s="396"/>
      <c r="JT318" s="396"/>
      <c r="JU318" s="396"/>
      <c r="JV318" s="396"/>
      <c r="JW318" s="396"/>
      <c r="JX318" s="396"/>
      <c r="JY318" s="396"/>
      <c r="JZ318" s="396"/>
      <c r="KA318" s="396"/>
      <c r="KB318" s="396"/>
      <c r="KC318" s="396"/>
      <c r="KD318" s="396"/>
      <c r="KE318" s="396"/>
      <c r="KF318" s="396"/>
      <c r="KG318" s="396"/>
      <c r="KH318" s="396"/>
      <c r="KI318" s="396"/>
      <c r="KJ318" s="396"/>
      <c r="KK318" s="396"/>
      <c r="KL318" s="396"/>
      <c r="KM318" s="396"/>
      <c r="KN318" s="396"/>
      <c r="KO318" s="396"/>
      <c r="KP318" s="396"/>
      <c r="KQ318" s="396"/>
      <c r="KR318" s="396"/>
      <c r="KS318" s="396"/>
      <c r="KT318" s="396"/>
      <c r="KU318" s="396"/>
      <c r="KV318" s="396"/>
      <c r="KW318" s="396"/>
      <c r="KX318" s="396"/>
      <c r="KY318" s="396"/>
      <c r="KZ318" s="396"/>
      <c r="LA318" s="396"/>
      <c r="LB318" s="396"/>
      <c r="LC318" s="396"/>
      <c r="LD318" s="396"/>
      <c r="LE318" s="396"/>
      <c r="LF318" s="396"/>
      <c r="LG318" s="396"/>
      <c r="LH318" s="396"/>
      <c r="LI318" s="396"/>
      <c r="LJ318" s="396"/>
      <c r="LK318" s="396"/>
      <c r="LL318" s="396"/>
      <c r="LM318" s="396"/>
      <c r="LN318" s="396"/>
      <c r="LO318" s="396"/>
      <c r="LP318" s="396"/>
      <c r="LQ318" s="396"/>
      <c r="LR318" s="396"/>
      <c r="LS318" s="396"/>
      <c r="LT318" s="396"/>
      <c r="LU318" s="396"/>
      <c r="LV318" s="396"/>
      <c r="LW318" s="396"/>
      <c r="LX318" s="396"/>
      <c r="LY318" s="396"/>
      <c r="LZ318" s="396"/>
      <c r="MA318" s="396"/>
      <c r="MB318" s="396"/>
      <c r="MC318" s="396"/>
      <c r="MD318" s="396"/>
      <c r="ME318" s="396"/>
      <c r="MF318" s="396"/>
      <c r="MG318" s="396"/>
      <c r="MH318" s="396"/>
      <c r="MI318" s="396"/>
      <c r="MJ318" s="396"/>
      <c r="MK318" s="396"/>
      <c r="ML318" s="396"/>
      <c r="MM318" s="396"/>
      <c r="MN318" s="396"/>
      <c r="MO318" s="396"/>
      <c r="MP318" s="396"/>
      <c r="MQ318" s="396"/>
      <c r="MR318" s="396"/>
      <c r="MS318" s="396"/>
      <c r="MT318" s="396"/>
      <c r="MU318" s="396"/>
      <c r="MV318" s="396"/>
      <c r="MW318" s="396"/>
      <c r="MX318" s="396"/>
      <c r="MY318" s="396"/>
      <c r="MZ318" s="396"/>
      <c r="NA318" s="396"/>
      <c r="NB318" s="396"/>
      <c r="NC318" s="396"/>
      <c r="ND318" s="396"/>
      <c r="NE318" s="396"/>
      <c r="NF318" s="396"/>
      <c r="NG318" s="396"/>
      <c r="NH318" s="396"/>
      <c r="NI318" s="396"/>
      <c r="NJ318" s="396"/>
      <c r="NK318" s="396"/>
      <c r="NL318" s="396"/>
      <c r="NM318" s="396"/>
      <c r="NN318" s="396"/>
      <c r="NO318" s="396"/>
      <c r="NP318" s="396"/>
      <c r="NQ318" s="396"/>
      <c r="NR318" s="396"/>
      <c r="NS318" s="396"/>
      <c r="NT318" s="396"/>
      <c r="NU318" s="396"/>
      <c r="NV318" s="396"/>
      <c r="NW318" s="396"/>
      <c r="NX318" s="396"/>
      <c r="NY318" s="396"/>
      <c r="NZ318" s="396"/>
      <c r="OA318" s="396"/>
      <c r="OB318" s="396"/>
      <c r="OC318" s="396"/>
      <c r="OD318" s="396"/>
      <c r="OE318" s="396"/>
      <c r="OF318" s="396"/>
      <c r="OG318" s="396"/>
      <c r="OH318" s="396"/>
      <c r="OI318" s="396"/>
      <c r="OJ318" s="396"/>
      <c r="OK318" s="396"/>
      <c r="OL318" s="396"/>
      <c r="OM318" s="396"/>
      <c r="ON318" s="396"/>
      <c r="OO318" s="396"/>
      <c r="OP318" s="396"/>
      <c r="OQ318" s="396"/>
      <c r="OR318" s="396"/>
      <c r="OS318" s="396"/>
      <c r="OT318" s="396"/>
      <c r="OU318" s="396"/>
      <c r="OV318" s="396"/>
      <c r="OW318" s="396"/>
      <c r="OX318" s="396"/>
      <c r="OY318" s="396"/>
      <c r="OZ318" s="396"/>
      <c r="PA318" s="396"/>
      <c r="PB318" s="396"/>
      <c r="PC318" s="396"/>
      <c r="PD318" s="396"/>
      <c r="PE318" s="396"/>
      <c r="PF318" s="396"/>
      <c r="PG318" s="396"/>
      <c r="PH318" s="396"/>
      <c r="PI318" s="396"/>
      <c r="PJ318" s="396"/>
      <c r="PK318" s="396"/>
      <c r="PL318" s="396"/>
      <c r="PM318" s="396"/>
      <c r="PN318" s="396"/>
      <c r="PO318" s="396"/>
      <c r="PP318" s="396"/>
      <c r="PQ318" s="396"/>
      <c r="PR318" s="396"/>
      <c r="PS318" s="396"/>
      <c r="PT318" s="396"/>
      <c r="PU318" s="396"/>
      <c r="PV318" s="396"/>
      <c r="PW318" s="396"/>
      <c r="PX318" s="396"/>
      <c r="PY318" s="396"/>
      <c r="PZ318" s="396"/>
      <c r="QA318" s="396"/>
      <c r="QB318" s="396"/>
      <c r="QC318" s="396"/>
      <c r="QD318" s="396"/>
      <c r="QE318" s="396"/>
      <c r="QF318" s="396"/>
      <c r="QG318" s="396"/>
      <c r="QH318" s="396"/>
      <c r="QI318" s="396"/>
      <c r="QJ318" s="396"/>
      <c r="QK318" s="396"/>
      <c r="QL318" s="396"/>
      <c r="QM318" s="396"/>
      <c r="QN318" s="396"/>
      <c r="QO318" s="396"/>
      <c r="QP318" s="396"/>
      <c r="QQ318" s="396"/>
      <c r="QR318" s="396"/>
      <c r="QS318" s="396"/>
      <c r="QT318" s="396"/>
    </row>
    <row r="319" spans="1:462" s="397" customFormat="1">
      <c r="A319" s="377"/>
      <c r="B319" s="145" t="s">
        <v>1493</v>
      </c>
      <c r="C319" s="146"/>
      <c r="D319" s="129" t="s">
        <v>19</v>
      </c>
      <c r="E319" s="146"/>
      <c r="F319" s="158"/>
      <c r="G319" s="396"/>
      <c r="H319" s="396"/>
      <c r="I319" s="396"/>
      <c r="J319" s="396"/>
      <c r="K319" s="396"/>
      <c r="L319" s="396"/>
      <c r="M319" s="396"/>
      <c r="N319" s="396"/>
      <c r="O319" s="396"/>
      <c r="P319" s="396"/>
      <c r="Q319" s="396"/>
      <c r="R319" s="396"/>
      <c r="S319" s="396"/>
      <c r="T319" s="396"/>
      <c r="U319" s="396"/>
      <c r="V319" s="396"/>
      <c r="W319" s="396"/>
      <c r="X319" s="396"/>
      <c r="Y319" s="396"/>
      <c r="Z319" s="396"/>
      <c r="AA319" s="396"/>
      <c r="AB319" s="396"/>
      <c r="AC319" s="396"/>
      <c r="AD319" s="396"/>
      <c r="AE319" s="396"/>
      <c r="AF319" s="396"/>
      <c r="AG319" s="396"/>
      <c r="AH319" s="396"/>
      <c r="AI319" s="396"/>
      <c r="AJ319" s="396"/>
      <c r="AK319" s="396"/>
      <c r="AL319" s="396"/>
      <c r="AM319" s="396"/>
      <c r="AN319" s="396"/>
      <c r="AO319" s="396"/>
      <c r="AP319" s="396"/>
      <c r="AQ319" s="396"/>
      <c r="AR319" s="396"/>
      <c r="AS319" s="396"/>
      <c r="AT319" s="396"/>
      <c r="AU319" s="396"/>
      <c r="AV319" s="396"/>
      <c r="AW319" s="396"/>
      <c r="AX319" s="396"/>
      <c r="AY319" s="396"/>
      <c r="AZ319" s="396"/>
      <c r="BA319" s="396"/>
      <c r="BB319" s="396"/>
      <c r="BC319" s="396"/>
      <c r="BD319" s="396"/>
      <c r="BE319" s="396"/>
      <c r="BF319" s="396"/>
      <c r="BG319" s="396"/>
      <c r="BH319" s="396"/>
      <c r="BI319" s="396"/>
      <c r="BJ319" s="396"/>
      <c r="BK319" s="396"/>
      <c r="BL319" s="396"/>
      <c r="BM319" s="396"/>
      <c r="BN319" s="396"/>
      <c r="BO319" s="396"/>
      <c r="BP319" s="396"/>
      <c r="BQ319" s="396"/>
      <c r="BR319" s="396"/>
      <c r="BS319" s="396"/>
      <c r="BT319" s="396"/>
      <c r="BU319" s="396"/>
      <c r="BV319" s="396"/>
      <c r="BW319" s="396"/>
      <c r="BX319" s="396"/>
      <c r="BY319" s="396"/>
      <c r="BZ319" s="396"/>
      <c r="CA319" s="396"/>
      <c r="CB319" s="396"/>
      <c r="CC319" s="396"/>
      <c r="CD319" s="396"/>
      <c r="CE319" s="396"/>
      <c r="CF319" s="396"/>
      <c r="CG319" s="396"/>
      <c r="CH319" s="396"/>
      <c r="CI319" s="396"/>
      <c r="CJ319" s="396"/>
      <c r="CK319" s="396"/>
      <c r="CL319" s="396"/>
      <c r="CM319" s="396"/>
      <c r="CN319" s="396"/>
      <c r="CO319" s="396"/>
      <c r="CP319" s="396"/>
      <c r="CQ319" s="396"/>
      <c r="CR319" s="396"/>
      <c r="CS319" s="396"/>
      <c r="CT319" s="396"/>
      <c r="CU319" s="396"/>
      <c r="CV319" s="396"/>
      <c r="CW319" s="396"/>
      <c r="CX319" s="396"/>
      <c r="CY319" s="396"/>
      <c r="CZ319" s="396"/>
      <c r="DA319" s="396"/>
      <c r="DB319" s="396"/>
      <c r="DC319" s="396"/>
      <c r="DD319" s="396"/>
      <c r="DE319" s="396"/>
      <c r="DF319" s="396"/>
      <c r="DG319" s="396"/>
      <c r="DH319" s="396"/>
      <c r="DI319" s="396"/>
      <c r="DJ319" s="396"/>
      <c r="DK319" s="396"/>
      <c r="DL319" s="396"/>
      <c r="DM319" s="396"/>
      <c r="DN319" s="396"/>
      <c r="DO319" s="396"/>
      <c r="DP319" s="396"/>
      <c r="DQ319" s="396"/>
      <c r="DR319" s="396"/>
      <c r="DS319" s="396"/>
      <c r="DT319" s="396"/>
      <c r="DU319" s="396"/>
      <c r="DV319" s="396"/>
      <c r="DW319" s="396"/>
      <c r="DX319" s="396"/>
      <c r="DY319" s="396"/>
      <c r="DZ319" s="396"/>
      <c r="EA319" s="396"/>
      <c r="EB319" s="396"/>
      <c r="EC319" s="396"/>
      <c r="ED319" s="396"/>
      <c r="EE319" s="396"/>
      <c r="EF319" s="396"/>
      <c r="EG319" s="396"/>
      <c r="EH319" s="396"/>
      <c r="EI319" s="396"/>
      <c r="EJ319" s="396"/>
      <c r="EK319" s="396"/>
      <c r="EL319" s="396"/>
      <c r="EM319" s="396"/>
      <c r="EN319" s="396"/>
      <c r="EO319" s="396"/>
      <c r="EP319" s="396"/>
      <c r="EQ319" s="396"/>
      <c r="ER319" s="396"/>
      <c r="ES319" s="396"/>
      <c r="ET319" s="396"/>
      <c r="EU319" s="396"/>
      <c r="EV319" s="396"/>
      <c r="EW319" s="396"/>
      <c r="EX319" s="396"/>
      <c r="EY319" s="396"/>
      <c r="EZ319" s="396"/>
      <c r="FA319" s="396"/>
      <c r="FB319" s="396"/>
      <c r="FC319" s="396"/>
      <c r="FD319" s="396"/>
      <c r="FE319" s="396"/>
      <c r="FF319" s="396"/>
      <c r="FG319" s="396"/>
      <c r="FH319" s="396"/>
      <c r="FI319" s="396"/>
      <c r="FJ319" s="396"/>
      <c r="FK319" s="396"/>
      <c r="FL319" s="396"/>
      <c r="FM319" s="396"/>
      <c r="FN319" s="396"/>
      <c r="FO319" s="396"/>
      <c r="FP319" s="396"/>
      <c r="FQ319" s="396"/>
      <c r="FR319" s="396"/>
      <c r="FS319" s="396"/>
      <c r="FT319" s="396"/>
      <c r="FU319" s="396"/>
      <c r="FV319" s="396"/>
      <c r="FW319" s="396"/>
      <c r="FX319" s="396"/>
      <c r="FY319" s="396"/>
      <c r="FZ319" s="396"/>
      <c r="GA319" s="396"/>
      <c r="GB319" s="396"/>
      <c r="GC319" s="396"/>
      <c r="GD319" s="396"/>
      <c r="GE319" s="396"/>
      <c r="GF319" s="396"/>
      <c r="GG319" s="396"/>
      <c r="GH319" s="396"/>
      <c r="GI319" s="396"/>
      <c r="GJ319" s="396"/>
      <c r="GK319" s="396"/>
      <c r="GL319" s="396"/>
      <c r="GM319" s="396"/>
      <c r="GN319" s="396"/>
      <c r="GO319" s="396"/>
      <c r="GP319" s="396"/>
      <c r="GQ319" s="396"/>
      <c r="GR319" s="396"/>
      <c r="GS319" s="396"/>
      <c r="GT319" s="396"/>
      <c r="GU319" s="396"/>
      <c r="GV319" s="396"/>
      <c r="GW319" s="396"/>
      <c r="GX319" s="396"/>
      <c r="GY319" s="396"/>
      <c r="GZ319" s="396"/>
      <c r="HA319" s="396"/>
      <c r="HB319" s="396"/>
      <c r="HC319" s="396"/>
      <c r="HD319" s="396"/>
      <c r="HE319" s="396"/>
      <c r="HF319" s="396"/>
      <c r="HG319" s="396"/>
      <c r="HH319" s="396"/>
      <c r="HI319" s="396"/>
      <c r="HJ319" s="396"/>
      <c r="HK319" s="396"/>
      <c r="HL319" s="396"/>
      <c r="HM319" s="396"/>
      <c r="HN319" s="396"/>
      <c r="HO319" s="396"/>
      <c r="HP319" s="396"/>
      <c r="HQ319" s="396"/>
      <c r="HR319" s="396"/>
      <c r="HS319" s="396"/>
      <c r="HT319" s="396"/>
      <c r="HU319" s="396"/>
      <c r="HV319" s="396"/>
      <c r="HW319" s="396"/>
      <c r="HX319" s="396"/>
      <c r="HY319" s="396"/>
      <c r="HZ319" s="396"/>
      <c r="IA319" s="396"/>
      <c r="IB319" s="396"/>
      <c r="IC319" s="396"/>
      <c r="ID319" s="396"/>
      <c r="IE319" s="396"/>
      <c r="IF319" s="396"/>
      <c r="IG319" s="396"/>
      <c r="IH319" s="396"/>
      <c r="II319" s="396"/>
      <c r="IJ319" s="396"/>
      <c r="IK319" s="396"/>
      <c r="IL319" s="396"/>
      <c r="IM319" s="396"/>
      <c r="IN319" s="396"/>
      <c r="IO319" s="396"/>
      <c r="IP319" s="396"/>
      <c r="IQ319" s="396"/>
      <c r="IR319" s="396"/>
      <c r="IS319" s="396"/>
      <c r="IT319" s="396"/>
      <c r="IU319" s="396"/>
      <c r="IV319" s="396"/>
      <c r="IW319" s="396"/>
      <c r="IX319" s="396"/>
      <c r="IY319" s="396"/>
      <c r="IZ319" s="396"/>
      <c r="JA319" s="396"/>
      <c r="JB319" s="396"/>
      <c r="JC319" s="396"/>
      <c r="JD319" s="396"/>
      <c r="JE319" s="396"/>
      <c r="JF319" s="396"/>
      <c r="JG319" s="396"/>
      <c r="JH319" s="396"/>
      <c r="JI319" s="396"/>
      <c r="JJ319" s="396"/>
      <c r="JK319" s="396"/>
      <c r="JL319" s="396"/>
      <c r="JM319" s="396"/>
      <c r="JN319" s="396"/>
      <c r="JO319" s="396"/>
      <c r="JP319" s="396"/>
      <c r="JQ319" s="396"/>
      <c r="JR319" s="396"/>
      <c r="JS319" s="396"/>
      <c r="JT319" s="396"/>
      <c r="JU319" s="396"/>
      <c r="JV319" s="396"/>
      <c r="JW319" s="396"/>
      <c r="JX319" s="396"/>
      <c r="JY319" s="396"/>
      <c r="JZ319" s="396"/>
      <c r="KA319" s="396"/>
      <c r="KB319" s="396"/>
      <c r="KC319" s="396"/>
      <c r="KD319" s="396"/>
      <c r="KE319" s="396"/>
      <c r="KF319" s="396"/>
      <c r="KG319" s="396"/>
      <c r="KH319" s="396"/>
      <c r="KI319" s="396"/>
      <c r="KJ319" s="396"/>
      <c r="KK319" s="396"/>
      <c r="KL319" s="396"/>
      <c r="KM319" s="396"/>
      <c r="KN319" s="396"/>
      <c r="KO319" s="396"/>
      <c r="KP319" s="396"/>
      <c r="KQ319" s="396"/>
      <c r="KR319" s="396"/>
      <c r="KS319" s="396"/>
      <c r="KT319" s="396"/>
      <c r="KU319" s="396"/>
      <c r="KV319" s="396"/>
      <c r="KW319" s="396"/>
      <c r="KX319" s="396"/>
      <c r="KY319" s="396"/>
      <c r="KZ319" s="396"/>
      <c r="LA319" s="396"/>
      <c r="LB319" s="396"/>
      <c r="LC319" s="396"/>
      <c r="LD319" s="396"/>
      <c r="LE319" s="396"/>
      <c r="LF319" s="396"/>
      <c r="LG319" s="396"/>
      <c r="LH319" s="396"/>
      <c r="LI319" s="396"/>
      <c r="LJ319" s="396"/>
      <c r="LK319" s="396"/>
      <c r="LL319" s="396"/>
      <c r="LM319" s="396"/>
      <c r="LN319" s="396"/>
      <c r="LO319" s="396"/>
      <c r="LP319" s="396"/>
      <c r="LQ319" s="396"/>
      <c r="LR319" s="396"/>
      <c r="LS319" s="396"/>
      <c r="LT319" s="396"/>
      <c r="LU319" s="396"/>
      <c r="LV319" s="396"/>
      <c r="LW319" s="396"/>
      <c r="LX319" s="396"/>
      <c r="LY319" s="396"/>
      <c r="LZ319" s="396"/>
      <c r="MA319" s="396"/>
      <c r="MB319" s="396"/>
      <c r="MC319" s="396"/>
      <c r="MD319" s="396"/>
      <c r="ME319" s="396"/>
      <c r="MF319" s="396"/>
      <c r="MG319" s="396"/>
      <c r="MH319" s="396"/>
      <c r="MI319" s="396"/>
      <c r="MJ319" s="396"/>
      <c r="MK319" s="396"/>
      <c r="ML319" s="396"/>
      <c r="MM319" s="396"/>
      <c r="MN319" s="396"/>
      <c r="MO319" s="396"/>
      <c r="MP319" s="396"/>
      <c r="MQ319" s="396"/>
      <c r="MR319" s="396"/>
      <c r="MS319" s="396"/>
      <c r="MT319" s="396"/>
      <c r="MU319" s="396"/>
      <c r="MV319" s="396"/>
      <c r="MW319" s="396"/>
      <c r="MX319" s="396"/>
      <c r="MY319" s="396"/>
      <c r="MZ319" s="396"/>
      <c r="NA319" s="396"/>
      <c r="NB319" s="396"/>
      <c r="NC319" s="396"/>
      <c r="ND319" s="396"/>
      <c r="NE319" s="396"/>
      <c r="NF319" s="396"/>
      <c r="NG319" s="396"/>
      <c r="NH319" s="396"/>
      <c r="NI319" s="396"/>
      <c r="NJ319" s="396"/>
      <c r="NK319" s="396"/>
      <c r="NL319" s="396"/>
      <c r="NM319" s="396"/>
      <c r="NN319" s="396"/>
      <c r="NO319" s="396"/>
      <c r="NP319" s="396"/>
      <c r="NQ319" s="396"/>
      <c r="NR319" s="396"/>
      <c r="NS319" s="396"/>
      <c r="NT319" s="396"/>
      <c r="NU319" s="396"/>
      <c r="NV319" s="396"/>
      <c r="NW319" s="396"/>
      <c r="NX319" s="396"/>
      <c r="NY319" s="396"/>
      <c r="NZ319" s="396"/>
      <c r="OA319" s="396"/>
      <c r="OB319" s="396"/>
      <c r="OC319" s="396"/>
      <c r="OD319" s="396"/>
      <c r="OE319" s="396"/>
      <c r="OF319" s="396"/>
      <c r="OG319" s="396"/>
      <c r="OH319" s="396"/>
      <c r="OI319" s="396"/>
      <c r="OJ319" s="396"/>
      <c r="OK319" s="396"/>
      <c r="OL319" s="396"/>
      <c r="OM319" s="396"/>
      <c r="ON319" s="396"/>
      <c r="OO319" s="396"/>
      <c r="OP319" s="396"/>
      <c r="OQ319" s="396"/>
      <c r="OR319" s="396"/>
      <c r="OS319" s="396"/>
      <c r="OT319" s="396"/>
      <c r="OU319" s="396"/>
      <c r="OV319" s="396"/>
      <c r="OW319" s="396"/>
      <c r="OX319" s="396"/>
      <c r="OY319" s="396"/>
      <c r="OZ319" s="396"/>
      <c r="PA319" s="396"/>
      <c r="PB319" s="396"/>
      <c r="PC319" s="396"/>
      <c r="PD319" s="396"/>
      <c r="PE319" s="396"/>
      <c r="PF319" s="396"/>
      <c r="PG319" s="396"/>
      <c r="PH319" s="396"/>
      <c r="PI319" s="396"/>
      <c r="PJ319" s="396"/>
      <c r="PK319" s="396"/>
      <c r="PL319" s="396"/>
      <c r="PM319" s="396"/>
      <c r="PN319" s="396"/>
      <c r="PO319" s="396"/>
      <c r="PP319" s="396"/>
      <c r="PQ319" s="396"/>
      <c r="PR319" s="396"/>
      <c r="PS319" s="396"/>
      <c r="PT319" s="396"/>
      <c r="PU319" s="396"/>
      <c r="PV319" s="396"/>
      <c r="PW319" s="396"/>
      <c r="PX319" s="396"/>
      <c r="PY319" s="396"/>
      <c r="PZ319" s="396"/>
      <c r="QA319" s="396"/>
      <c r="QB319" s="396"/>
      <c r="QC319" s="396"/>
      <c r="QD319" s="396"/>
      <c r="QE319" s="396"/>
      <c r="QF319" s="396"/>
      <c r="QG319" s="396"/>
      <c r="QH319" s="396"/>
      <c r="QI319" s="396"/>
      <c r="QJ319" s="396"/>
      <c r="QK319" s="396"/>
      <c r="QL319" s="396"/>
      <c r="QM319" s="396"/>
      <c r="QN319" s="396"/>
      <c r="QO319" s="396"/>
      <c r="QP319" s="396"/>
      <c r="QQ319" s="396"/>
      <c r="QR319" s="396"/>
      <c r="QS319" s="396"/>
      <c r="QT319" s="396"/>
    </row>
    <row r="320" spans="1:462" s="397" customFormat="1">
      <c r="A320" s="377"/>
      <c r="B320" s="145" t="s">
        <v>1494</v>
      </c>
      <c r="C320" s="146"/>
      <c r="D320" s="129" t="s">
        <v>19</v>
      </c>
      <c r="E320" s="146"/>
      <c r="F320" s="158"/>
      <c r="G320" s="396"/>
      <c r="H320" s="396"/>
      <c r="I320" s="396"/>
      <c r="J320" s="396"/>
      <c r="K320" s="396"/>
      <c r="L320" s="396"/>
      <c r="M320" s="396"/>
      <c r="N320" s="396"/>
      <c r="O320" s="396"/>
      <c r="P320" s="396"/>
      <c r="Q320" s="396"/>
      <c r="R320" s="396"/>
      <c r="S320" s="396"/>
      <c r="T320" s="396"/>
      <c r="U320" s="396"/>
      <c r="V320" s="396"/>
      <c r="W320" s="396"/>
      <c r="X320" s="396"/>
      <c r="Y320" s="396"/>
      <c r="Z320" s="396"/>
      <c r="AA320" s="396"/>
      <c r="AB320" s="396"/>
      <c r="AC320" s="396"/>
      <c r="AD320" s="396"/>
      <c r="AE320" s="396"/>
      <c r="AF320" s="396"/>
      <c r="AG320" s="396"/>
      <c r="AH320" s="396"/>
      <c r="AI320" s="396"/>
      <c r="AJ320" s="396"/>
      <c r="AK320" s="396"/>
      <c r="AL320" s="396"/>
      <c r="AM320" s="396"/>
      <c r="AN320" s="396"/>
      <c r="AO320" s="396"/>
      <c r="AP320" s="396"/>
      <c r="AQ320" s="396"/>
      <c r="AR320" s="396"/>
      <c r="AS320" s="396"/>
      <c r="AT320" s="396"/>
      <c r="AU320" s="396"/>
      <c r="AV320" s="396"/>
      <c r="AW320" s="396"/>
      <c r="AX320" s="396"/>
      <c r="AY320" s="396"/>
      <c r="AZ320" s="396"/>
      <c r="BA320" s="396"/>
      <c r="BB320" s="396"/>
      <c r="BC320" s="396"/>
      <c r="BD320" s="396"/>
      <c r="BE320" s="396"/>
      <c r="BF320" s="396"/>
      <c r="BG320" s="396"/>
      <c r="BH320" s="396"/>
      <c r="BI320" s="396"/>
      <c r="BJ320" s="396"/>
      <c r="BK320" s="396"/>
      <c r="BL320" s="396"/>
      <c r="BM320" s="396"/>
      <c r="BN320" s="396"/>
      <c r="BO320" s="396"/>
      <c r="BP320" s="396"/>
      <c r="BQ320" s="396"/>
      <c r="BR320" s="396"/>
      <c r="BS320" s="396"/>
      <c r="BT320" s="396"/>
      <c r="BU320" s="396"/>
      <c r="BV320" s="396"/>
      <c r="BW320" s="396"/>
      <c r="BX320" s="396"/>
      <c r="BY320" s="396"/>
      <c r="BZ320" s="396"/>
      <c r="CA320" s="396"/>
      <c r="CB320" s="396"/>
      <c r="CC320" s="396"/>
      <c r="CD320" s="396"/>
      <c r="CE320" s="396"/>
      <c r="CF320" s="396"/>
      <c r="CG320" s="396"/>
      <c r="CH320" s="396"/>
      <c r="CI320" s="396"/>
      <c r="CJ320" s="396"/>
      <c r="CK320" s="396"/>
      <c r="CL320" s="396"/>
      <c r="CM320" s="396"/>
      <c r="CN320" s="396"/>
      <c r="CO320" s="396"/>
      <c r="CP320" s="396"/>
      <c r="CQ320" s="396"/>
      <c r="CR320" s="396"/>
      <c r="CS320" s="396"/>
      <c r="CT320" s="396"/>
      <c r="CU320" s="396"/>
      <c r="CV320" s="396"/>
      <c r="CW320" s="396"/>
      <c r="CX320" s="396"/>
      <c r="CY320" s="396"/>
      <c r="CZ320" s="396"/>
      <c r="DA320" s="396"/>
      <c r="DB320" s="396"/>
      <c r="DC320" s="396"/>
      <c r="DD320" s="396"/>
      <c r="DE320" s="396"/>
      <c r="DF320" s="396"/>
      <c r="DG320" s="396"/>
      <c r="DH320" s="396"/>
      <c r="DI320" s="396"/>
      <c r="DJ320" s="396"/>
      <c r="DK320" s="396"/>
      <c r="DL320" s="396"/>
      <c r="DM320" s="396"/>
      <c r="DN320" s="396"/>
      <c r="DO320" s="396"/>
      <c r="DP320" s="396"/>
      <c r="DQ320" s="396"/>
      <c r="DR320" s="396"/>
      <c r="DS320" s="396"/>
      <c r="DT320" s="396"/>
      <c r="DU320" s="396"/>
      <c r="DV320" s="396"/>
      <c r="DW320" s="396"/>
      <c r="DX320" s="396"/>
      <c r="DY320" s="396"/>
      <c r="DZ320" s="396"/>
      <c r="EA320" s="396"/>
      <c r="EB320" s="396"/>
      <c r="EC320" s="396"/>
      <c r="ED320" s="396"/>
      <c r="EE320" s="396"/>
      <c r="EF320" s="396"/>
      <c r="EG320" s="396"/>
      <c r="EH320" s="396"/>
      <c r="EI320" s="396"/>
      <c r="EJ320" s="396"/>
      <c r="EK320" s="396"/>
      <c r="EL320" s="396"/>
      <c r="EM320" s="396"/>
      <c r="EN320" s="396"/>
      <c r="EO320" s="396"/>
      <c r="EP320" s="396"/>
      <c r="EQ320" s="396"/>
      <c r="ER320" s="396"/>
      <c r="ES320" s="396"/>
      <c r="ET320" s="396"/>
      <c r="EU320" s="396"/>
      <c r="EV320" s="396"/>
      <c r="EW320" s="396"/>
      <c r="EX320" s="396"/>
      <c r="EY320" s="396"/>
      <c r="EZ320" s="396"/>
      <c r="FA320" s="396"/>
      <c r="FB320" s="396"/>
      <c r="FC320" s="396"/>
      <c r="FD320" s="396"/>
      <c r="FE320" s="396"/>
      <c r="FF320" s="396"/>
      <c r="FG320" s="396"/>
      <c r="FH320" s="396"/>
      <c r="FI320" s="396"/>
      <c r="FJ320" s="396"/>
      <c r="FK320" s="396"/>
      <c r="FL320" s="396"/>
      <c r="FM320" s="396"/>
      <c r="FN320" s="396"/>
      <c r="FO320" s="396"/>
      <c r="FP320" s="396"/>
      <c r="FQ320" s="396"/>
      <c r="FR320" s="396"/>
      <c r="FS320" s="396"/>
      <c r="FT320" s="396"/>
      <c r="FU320" s="396"/>
      <c r="FV320" s="396"/>
      <c r="FW320" s="396"/>
      <c r="FX320" s="396"/>
      <c r="FY320" s="396"/>
      <c r="FZ320" s="396"/>
      <c r="GA320" s="396"/>
      <c r="GB320" s="396"/>
      <c r="GC320" s="396"/>
      <c r="GD320" s="396"/>
      <c r="GE320" s="396"/>
      <c r="GF320" s="396"/>
      <c r="GG320" s="396"/>
      <c r="GH320" s="396"/>
      <c r="GI320" s="396"/>
      <c r="GJ320" s="396"/>
      <c r="GK320" s="396"/>
      <c r="GL320" s="396"/>
      <c r="GM320" s="396"/>
      <c r="GN320" s="396"/>
      <c r="GO320" s="396"/>
      <c r="GP320" s="396"/>
      <c r="GQ320" s="396"/>
      <c r="GR320" s="396"/>
      <c r="GS320" s="396"/>
      <c r="GT320" s="396"/>
      <c r="GU320" s="396"/>
      <c r="GV320" s="396"/>
      <c r="GW320" s="396"/>
      <c r="GX320" s="396"/>
      <c r="GY320" s="396"/>
      <c r="GZ320" s="396"/>
      <c r="HA320" s="396"/>
      <c r="HB320" s="396"/>
      <c r="HC320" s="396"/>
      <c r="HD320" s="396"/>
      <c r="HE320" s="396"/>
      <c r="HF320" s="396"/>
      <c r="HG320" s="396"/>
      <c r="HH320" s="396"/>
      <c r="HI320" s="396"/>
      <c r="HJ320" s="396"/>
      <c r="HK320" s="396"/>
      <c r="HL320" s="396"/>
      <c r="HM320" s="396"/>
      <c r="HN320" s="396"/>
      <c r="HO320" s="396"/>
      <c r="HP320" s="396"/>
      <c r="HQ320" s="396"/>
      <c r="HR320" s="396"/>
      <c r="HS320" s="396"/>
      <c r="HT320" s="396"/>
      <c r="HU320" s="396"/>
      <c r="HV320" s="396"/>
      <c r="HW320" s="396"/>
      <c r="HX320" s="396"/>
      <c r="HY320" s="396"/>
      <c r="HZ320" s="396"/>
      <c r="IA320" s="396"/>
      <c r="IB320" s="396"/>
      <c r="IC320" s="396"/>
      <c r="ID320" s="396"/>
      <c r="IE320" s="396"/>
      <c r="IF320" s="396"/>
      <c r="IG320" s="396"/>
      <c r="IH320" s="396"/>
      <c r="II320" s="396"/>
      <c r="IJ320" s="396"/>
      <c r="IK320" s="396"/>
      <c r="IL320" s="396"/>
      <c r="IM320" s="396"/>
      <c r="IN320" s="396"/>
      <c r="IO320" s="396"/>
      <c r="IP320" s="396"/>
      <c r="IQ320" s="396"/>
      <c r="IR320" s="396"/>
      <c r="IS320" s="396"/>
      <c r="IT320" s="396"/>
      <c r="IU320" s="396"/>
      <c r="IV320" s="396"/>
      <c r="IW320" s="396"/>
      <c r="IX320" s="396"/>
      <c r="IY320" s="396"/>
      <c r="IZ320" s="396"/>
      <c r="JA320" s="396"/>
      <c r="JB320" s="396"/>
      <c r="JC320" s="396"/>
      <c r="JD320" s="396"/>
      <c r="JE320" s="396"/>
      <c r="JF320" s="396"/>
      <c r="JG320" s="396"/>
      <c r="JH320" s="396"/>
      <c r="JI320" s="396"/>
      <c r="JJ320" s="396"/>
      <c r="JK320" s="396"/>
      <c r="JL320" s="396"/>
      <c r="JM320" s="396"/>
      <c r="JN320" s="396"/>
      <c r="JO320" s="396"/>
      <c r="JP320" s="396"/>
      <c r="JQ320" s="396"/>
      <c r="JR320" s="396"/>
      <c r="JS320" s="396"/>
      <c r="JT320" s="396"/>
      <c r="JU320" s="396"/>
      <c r="JV320" s="396"/>
      <c r="JW320" s="396"/>
      <c r="JX320" s="396"/>
      <c r="JY320" s="396"/>
      <c r="JZ320" s="396"/>
      <c r="KA320" s="396"/>
      <c r="KB320" s="396"/>
      <c r="KC320" s="396"/>
      <c r="KD320" s="396"/>
      <c r="KE320" s="396"/>
      <c r="KF320" s="396"/>
      <c r="KG320" s="396"/>
      <c r="KH320" s="396"/>
      <c r="KI320" s="396"/>
      <c r="KJ320" s="396"/>
      <c r="KK320" s="396"/>
      <c r="KL320" s="396"/>
      <c r="KM320" s="396"/>
      <c r="KN320" s="396"/>
      <c r="KO320" s="396"/>
      <c r="KP320" s="396"/>
      <c r="KQ320" s="396"/>
      <c r="KR320" s="396"/>
      <c r="KS320" s="396"/>
      <c r="KT320" s="396"/>
      <c r="KU320" s="396"/>
      <c r="KV320" s="396"/>
      <c r="KW320" s="396"/>
      <c r="KX320" s="396"/>
      <c r="KY320" s="396"/>
      <c r="KZ320" s="396"/>
      <c r="LA320" s="396"/>
      <c r="LB320" s="396"/>
      <c r="LC320" s="396"/>
      <c r="LD320" s="396"/>
      <c r="LE320" s="396"/>
      <c r="LF320" s="396"/>
      <c r="LG320" s="396"/>
      <c r="LH320" s="396"/>
      <c r="LI320" s="396"/>
      <c r="LJ320" s="396"/>
      <c r="LK320" s="396"/>
      <c r="LL320" s="396"/>
      <c r="LM320" s="396"/>
      <c r="LN320" s="396"/>
      <c r="LO320" s="396"/>
      <c r="LP320" s="396"/>
      <c r="LQ320" s="396"/>
      <c r="LR320" s="396"/>
      <c r="LS320" s="396"/>
      <c r="LT320" s="396"/>
      <c r="LU320" s="396"/>
      <c r="LV320" s="396"/>
      <c r="LW320" s="396"/>
      <c r="LX320" s="396"/>
      <c r="LY320" s="396"/>
      <c r="LZ320" s="396"/>
      <c r="MA320" s="396"/>
      <c r="MB320" s="396"/>
      <c r="MC320" s="396"/>
      <c r="MD320" s="396"/>
      <c r="ME320" s="396"/>
      <c r="MF320" s="396"/>
      <c r="MG320" s="396"/>
      <c r="MH320" s="396"/>
      <c r="MI320" s="396"/>
      <c r="MJ320" s="396"/>
      <c r="MK320" s="396"/>
      <c r="ML320" s="396"/>
      <c r="MM320" s="396"/>
      <c r="MN320" s="396"/>
      <c r="MO320" s="396"/>
      <c r="MP320" s="396"/>
      <c r="MQ320" s="396"/>
      <c r="MR320" s="396"/>
      <c r="MS320" s="396"/>
      <c r="MT320" s="396"/>
      <c r="MU320" s="396"/>
      <c r="MV320" s="396"/>
      <c r="MW320" s="396"/>
      <c r="MX320" s="396"/>
      <c r="MY320" s="396"/>
      <c r="MZ320" s="396"/>
      <c r="NA320" s="396"/>
      <c r="NB320" s="396"/>
      <c r="NC320" s="396"/>
      <c r="ND320" s="396"/>
      <c r="NE320" s="396"/>
      <c r="NF320" s="396"/>
      <c r="NG320" s="396"/>
      <c r="NH320" s="396"/>
      <c r="NI320" s="396"/>
      <c r="NJ320" s="396"/>
      <c r="NK320" s="396"/>
      <c r="NL320" s="396"/>
      <c r="NM320" s="396"/>
      <c r="NN320" s="396"/>
      <c r="NO320" s="396"/>
      <c r="NP320" s="396"/>
      <c r="NQ320" s="396"/>
      <c r="NR320" s="396"/>
      <c r="NS320" s="396"/>
      <c r="NT320" s="396"/>
      <c r="NU320" s="396"/>
      <c r="NV320" s="396"/>
      <c r="NW320" s="396"/>
      <c r="NX320" s="396"/>
      <c r="NY320" s="396"/>
      <c r="NZ320" s="396"/>
      <c r="OA320" s="396"/>
      <c r="OB320" s="396"/>
      <c r="OC320" s="396"/>
      <c r="OD320" s="396"/>
      <c r="OE320" s="396"/>
      <c r="OF320" s="396"/>
      <c r="OG320" s="396"/>
      <c r="OH320" s="396"/>
      <c r="OI320" s="396"/>
      <c r="OJ320" s="396"/>
      <c r="OK320" s="396"/>
      <c r="OL320" s="396"/>
      <c r="OM320" s="396"/>
      <c r="ON320" s="396"/>
      <c r="OO320" s="396"/>
      <c r="OP320" s="396"/>
      <c r="OQ320" s="396"/>
      <c r="OR320" s="396"/>
      <c r="OS320" s="396"/>
      <c r="OT320" s="396"/>
      <c r="OU320" s="396"/>
      <c r="OV320" s="396"/>
      <c r="OW320" s="396"/>
      <c r="OX320" s="396"/>
      <c r="OY320" s="396"/>
      <c r="OZ320" s="396"/>
      <c r="PA320" s="396"/>
      <c r="PB320" s="396"/>
      <c r="PC320" s="396"/>
      <c r="PD320" s="396"/>
      <c r="PE320" s="396"/>
      <c r="PF320" s="396"/>
      <c r="PG320" s="396"/>
      <c r="PH320" s="396"/>
      <c r="PI320" s="396"/>
      <c r="PJ320" s="396"/>
      <c r="PK320" s="396"/>
      <c r="PL320" s="396"/>
      <c r="PM320" s="396"/>
      <c r="PN320" s="396"/>
      <c r="PO320" s="396"/>
      <c r="PP320" s="396"/>
      <c r="PQ320" s="396"/>
      <c r="PR320" s="396"/>
      <c r="PS320" s="396"/>
      <c r="PT320" s="396"/>
      <c r="PU320" s="396"/>
      <c r="PV320" s="396"/>
      <c r="PW320" s="396"/>
      <c r="PX320" s="396"/>
      <c r="PY320" s="396"/>
      <c r="PZ320" s="396"/>
      <c r="QA320" s="396"/>
      <c r="QB320" s="396"/>
      <c r="QC320" s="396"/>
      <c r="QD320" s="396"/>
      <c r="QE320" s="396"/>
      <c r="QF320" s="396"/>
      <c r="QG320" s="396"/>
      <c r="QH320" s="396"/>
      <c r="QI320" s="396"/>
      <c r="QJ320" s="396"/>
      <c r="QK320" s="396"/>
      <c r="QL320" s="396"/>
      <c r="QM320" s="396"/>
      <c r="QN320" s="396"/>
      <c r="QO320" s="396"/>
      <c r="QP320" s="396"/>
      <c r="QQ320" s="396"/>
      <c r="QR320" s="396"/>
      <c r="QS320" s="396"/>
      <c r="QT320" s="396"/>
    </row>
    <row r="321" spans="1:462" s="397" customFormat="1">
      <c r="A321" s="377"/>
      <c r="B321" s="145" t="s">
        <v>1495</v>
      </c>
      <c r="C321" s="146"/>
      <c r="D321" s="129" t="s">
        <v>19</v>
      </c>
      <c r="E321" s="146"/>
      <c r="F321" s="158"/>
      <c r="G321" s="396"/>
      <c r="H321" s="396"/>
      <c r="I321" s="396"/>
      <c r="J321" s="396"/>
      <c r="K321" s="396"/>
      <c r="L321" s="396"/>
      <c r="M321" s="396"/>
      <c r="N321" s="396"/>
      <c r="O321" s="396"/>
      <c r="P321" s="396"/>
      <c r="Q321" s="396"/>
      <c r="R321" s="396"/>
      <c r="S321" s="396"/>
      <c r="T321" s="396"/>
      <c r="U321" s="396"/>
      <c r="V321" s="396"/>
      <c r="W321" s="396"/>
      <c r="X321" s="396"/>
      <c r="Y321" s="396"/>
      <c r="Z321" s="396"/>
      <c r="AA321" s="396"/>
      <c r="AB321" s="396"/>
      <c r="AC321" s="396"/>
      <c r="AD321" s="396"/>
      <c r="AE321" s="396"/>
      <c r="AF321" s="396"/>
      <c r="AG321" s="396"/>
      <c r="AH321" s="396"/>
      <c r="AI321" s="396"/>
      <c r="AJ321" s="396"/>
      <c r="AK321" s="396"/>
      <c r="AL321" s="396"/>
      <c r="AM321" s="396"/>
      <c r="AN321" s="396"/>
      <c r="AO321" s="396"/>
      <c r="AP321" s="396"/>
      <c r="AQ321" s="396"/>
      <c r="AR321" s="396"/>
      <c r="AS321" s="396"/>
      <c r="AT321" s="396"/>
      <c r="AU321" s="396"/>
      <c r="AV321" s="396"/>
      <c r="AW321" s="396"/>
      <c r="AX321" s="396"/>
      <c r="AY321" s="396"/>
      <c r="AZ321" s="396"/>
      <c r="BA321" s="396"/>
      <c r="BB321" s="396"/>
      <c r="BC321" s="396"/>
      <c r="BD321" s="396"/>
      <c r="BE321" s="396"/>
      <c r="BF321" s="396"/>
      <c r="BG321" s="396"/>
      <c r="BH321" s="396"/>
      <c r="BI321" s="396"/>
      <c r="BJ321" s="396"/>
      <c r="BK321" s="396"/>
      <c r="BL321" s="396"/>
      <c r="BM321" s="396"/>
      <c r="BN321" s="396"/>
      <c r="BO321" s="396"/>
      <c r="BP321" s="396"/>
      <c r="BQ321" s="396"/>
      <c r="BR321" s="396"/>
      <c r="BS321" s="396"/>
      <c r="BT321" s="396"/>
      <c r="BU321" s="396"/>
      <c r="BV321" s="396"/>
      <c r="BW321" s="396"/>
      <c r="BX321" s="396"/>
      <c r="BY321" s="396"/>
      <c r="BZ321" s="396"/>
      <c r="CA321" s="396"/>
      <c r="CB321" s="396"/>
      <c r="CC321" s="396"/>
      <c r="CD321" s="396"/>
      <c r="CE321" s="396"/>
      <c r="CF321" s="396"/>
      <c r="CG321" s="396"/>
      <c r="CH321" s="396"/>
      <c r="CI321" s="396"/>
      <c r="CJ321" s="396"/>
      <c r="CK321" s="396"/>
      <c r="CL321" s="396"/>
      <c r="CM321" s="396"/>
      <c r="CN321" s="396"/>
      <c r="CO321" s="396"/>
      <c r="CP321" s="396"/>
      <c r="CQ321" s="396"/>
      <c r="CR321" s="396"/>
      <c r="CS321" s="396"/>
      <c r="CT321" s="396"/>
      <c r="CU321" s="396"/>
      <c r="CV321" s="396"/>
      <c r="CW321" s="396"/>
      <c r="CX321" s="396"/>
      <c r="CY321" s="396"/>
      <c r="CZ321" s="396"/>
      <c r="DA321" s="396"/>
      <c r="DB321" s="396"/>
      <c r="DC321" s="396"/>
      <c r="DD321" s="396"/>
      <c r="DE321" s="396"/>
      <c r="DF321" s="396"/>
      <c r="DG321" s="396"/>
      <c r="DH321" s="396"/>
      <c r="DI321" s="396"/>
      <c r="DJ321" s="396"/>
      <c r="DK321" s="396"/>
      <c r="DL321" s="396"/>
      <c r="DM321" s="396"/>
      <c r="DN321" s="396"/>
      <c r="DO321" s="396"/>
      <c r="DP321" s="396"/>
      <c r="DQ321" s="396"/>
      <c r="DR321" s="396"/>
      <c r="DS321" s="396"/>
      <c r="DT321" s="396"/>
      <c r="DU321" s="396"/>
      <c r="DV321" s="396"/>
      <c r="DW321" s="396"/>
      <c r="DX321" s="396"/>
      <c r="DY321" s="396"/>
      <c r="DZ321" s="396"/>
      <c r="EA321" s="396"/>
      <c r="EB321" s="396"/>
      <c r="EC321" s="396"/>
      <c r="ED321" s="396"/>
      <c r="EE321" s="396"/>
      <c r="EF321" s="396"/>
      <c r="EG321" s="396"/>
      <c r="EH321" s="396"/>
      <c r="EI321" s="396"/>
      <c r="EJ321" s="396"/>
      <c r="EK321" s="396"/>
      <c r="EL321" s="396"/>
      <c r="EM321" s="396"/>
      <c r="EN321" s="396"/>
      <c r="EO321" s="396"/>
      <c r="EP321" s="396"/>
      <c r="EQ321" s="396"/>
      <c r="ER321" s="396"/>
      <c r="ES321" s="396"/>
      <c r="ET321" s="396"/>
      <c r="EU321" s="396"/>
      <c r="EV321" s="396"/>
      <c r="EW321" s="396"/>
      <c r="EX321" s="396"/>
      <c r="EY321" s="396"/>
      <c r="EZ321" s="396"/>
      <c r="FA321" s="396"/>
      <c r="FB321" s="396"/>
      <c r="FC321" s="396"/>
      <c r="FD321" s="396"/>
      <c r="FE321" s="396"/>
      <c r="FF321" s="396"/>
      <c r="FG321" s="396"/>
      <c r="FH321" s="396"/>
      <c r="FI321" s="396"/>
      <c r="FJ321" s="396"/>
      <c r="FK321" s="396"/>
      <c r="FL321" s="396"/>
      <c r="FM321" s="396"/>
      <c r="FN321" s="396"/>
      <c r="FO321" s="396"/>
      <c r="FP321" s="396"/>
      <c r="FQ321" s="396"/>
      <c r="FR321" s="396"/>
      <c r="FS321" s="396"/>
      <c r="FT321" s="396"/>
      <c r="FU321" s="396"/>
      <c r="FV321" s="396"/>
      <c r="FW321" s="396"/>
      <c r="FX321" s="396"/>
      <c r="FY321" s="396"/>
      <c r="FZ321" s="396"/>
      <c r="GA321" s="396"/>
      <c r="GB321" s="396"/>
      <c r="GC321" s="396"/>
      <c r="GD321" s="396"/>
      <c r="GE321" s="396"/>
      <c r="GF321" s="396"/>
      <c r="GG321" s="396"/>
      <c r="GH321" s="396"/>
      <c r="GI321" s="396"/>
      <c r="GJ321" s="396"/>
      <c r="GK321" s="396"/>
      <c r="GL321" s="396"/>
      <c r="GM321" s="396"/>
      <c r="GN321" s="396"/>
      <c r="GO321" s="396"/>
      <c r="GP321" s="396"/>
      <c r="GQ321" s="396"/>
      <c r="GR321" s="396"/>
      <c r="GS321" s="396"/>
      <c r="GT321" s="396"/>
      <c r="GU321" s="396"/>
      <c r="GV321" s="396"/>
      <c r="GW321" s="396"/>
      <c r="GX321" s="396"/>
      <c r="GY321" s="396"/>
      <c r="GZ321" s="396"/>
      <c r="HA321" s="396"/>
      <c r="HB321" s="396"/>
      <c r="HC321" s="396"/>
      <c r="HD321" s="396"/>
      <c r="HE321" s="396"/>
      <c r="HF321" s="396"/>
      <c r="HG321" s="396"/>
      <c r="HH321" s="396"/>
      <c r="HI321" s="396"/>
      <c r="HJ321" s="396"/>
      <c r="HK321" s="396"/>
      <c r="HL321" s="396"/>
      <c r="HM321" s="396"/>
      <c r="HN321" s="396"/>
      <c r="HO321" s="396"/>
      <c r="HP321" s="396"/>
      <c r="HQ321" s="396"/>
      <c r="HR321" s="396"/>
      <c r="HS321" s="396"/>
      <c r="HT321" s="396"/>
      <c r="HU321" s="396"/>
      <c r="HV321" s="396"/>
      <c r="HW321" s="396"/>
      <c r="HX321" s="396"/>
      <c r="HY321" s="396"/>
      <c r="HZ321" s="396"/>
      <c r="IA321" s="396"/>
      <c r="IB321" s="396"/>
      <c r="IC321" s="396"/>
      <c r="ID321" s="396"/>
      <c r="IE321" s="396"/>
      <c r="IF321" s="396"/>
      <c r="IG321" s="396"/>
      <c r="IH321" s="396"/>
      <c r="II321" s="396"/>
      <c r="IJ321" s="396"/>
      <c r="IK321" s="396"/>
      <c r="IL321" s="396"/>
      <c r="IM321" s="396"/>
      <c r="IN321" s="396"/>
      <c r="IO321" s="396"/>
      <c r="IP321" s="396"/>
      <c r="IQ321" s="396"/>
      <c r="IR321" s="396"/>
      <c r="IS321" s="396"/>
      <c r="IT321" s="396"/>
      <c r="IU321" s="396"/>
      <c r="IV321" s="396"/>
      <c r="IW321" s="396"/>
      <c r="IX321" s="396"/>
      <c r="IY321" s="396"/>
      <c r="IZ321" s="396"/>
      <c r="JA321" s="396"/>
      <c r="JB321" s="396"/>
      <c r="JC321" s="396"/>
      <c r="JD321" s="396"/>
      <c r="JE321" s="396"/>
      <c r="JF321" s="396"/>
      <c r="JG321" s="396"/>
      <c r="JH321" s="396"/>
      <c r="JI321" s="396"/>
      <c r="JJ321" s="396"/>
      <c r="JK321" s="396"/>
      <c r="JL321" s="396"/>
      <c r="JM321" s="396"/>
      <c r="JN321" s="396"/>
      <c r="JO321" s="396"/>
      <c r="JP321" s="396"/>
      <c r="JQ321" s="396"/>
      <c r="JR321" s="396"/>
      <c r="JS321" s="396"/>
      <c r="JT321" s="396"/>
      <c r="JU321" s="396"/>
      <c r="JV321" s="396"/>
      <c r="JW321" s="396"/>
      <c r="JX321" s="396"/>
      <c r="JY321" s="396"/>
      <c r="JZ321" s="396"/>
      <c r="KA321" s="396"/>
      <c r="KB321" s="396"/>
      <c r="KC321" s="396"/>
      <c r="KD321" s="396"/>
      <c r="KE321" s="396"/>
      <c r="KF321" s="396"/>
      <c r="KG321" s="396"/>
      <c r="KH321" s="396"/>
      <c r="KI321" s="396"/>
      <c r="KJ321" s="396"/>
      <c r="KK321" s="396"/>
      <c r="KL321" s="396"/>
      <c r="KM321" s="396"/>
      <c r="KN321" s="396"/>
      <c r="KO321" s="396"/>
      <c r="KP321" s="396"/>
      <c r="KQ321" s="396"/>
      <c r="KR321" s="396"/>
      <c r="KS321" s="396"/>
      <c r="KT321" s="396"/>
      <c r="KU321" s="396"/>
      <c r="KV321" s="396"/>
      <c r="KW321" s="396"/>
      <c r="KX321" s="396"/>
      <c r="KY321" s="396"/>
      <c r="KZ321" s="396"/>
      <c r="LA321" s="396"/>
      <c r="LB321" s="396"/>
      <c r="LC321" s="396"/>
      <c r="LD321" s="396"/>
      <c r="LE321" s="396"/>
      <c r="LF321" s="396"/>
      <c r="LG321" s="396"/>
      <c r="LH321" s="396"/>
      <c r="LI321" s="396"/>
      <c r="LJ321" s="396"/>
      <c r="LK321" s="396"/>
      <c r="LL321" s="396"/>
      <c r="LM321" s="396"/>
      <c r="LN321" s="396"/>
      <c r="LO321" s="396"/>
      <c r="LP321" s="396"/>
      <c r="LQ321" s="396"/>
      <c r="LR321" s="396"/>
      <c r="LS321" s="396"/>
      <c r="LT321" s="396"/>
      <c r="LU321" s="396"/>
      <c r="LV321" s="396"/>
      <c r="LW321" s="396"/>
      <c r="LX321" s="396"/>
      <c r="LY321" s="396"/>
      <c r="LZ321" s="396"/>
      <c r="MA321" s="396"/>
      <c r="MB321" s="396"/>
      <c r="MC321" s="396"/>
      <c r="MD321" s="396"/>
      <c r="ME321" s="396"/>
      <c r="MF321" s="396"/>
      <c r="MG321" s="396"/>
      <c r="MH321" s="396"/>
      <c r="MI321" s="396"/>
      <c r="MJ321" s="396"/>
      <c r="MK321" s="396"/>
      <c r="ML321" s="396"/>
      <c r="MM321" s="396"/>
      <c r="MN321" s="396"/>
      <c r="MO321" s="396"/>
      <c r="MP321" s="396"/>
      <c r="MQ321" s="396"/>
      <c r="MR321" s="396"/>
      <c r="MS321" s="396"/>
      <c r="MT321" s="396"/>
      <c r="MU321" s="396"/>
      <c r="MV321" s="396"/>
      <c r="MW321" s="396"/>
      <c r="MX321" s="396"/>
      <c r="MY321" s="396"/>
      <c r="MZ321" s="396"/>
      <c r="NA321" s="396"/>
      <c r="NB321" s="396"/>
      <c r="NC321" s="396"/>
      <c r="ND321" s="396"/>
      <c r="NE321" s="396"/>
      <c r="NF321" s="396"/>
      <c r="NG321" s="396"/>
      <c r="NH321" s="396"/>
      <c r="NI321" s="396"/>
      <c r="NJ321" s="396"/>
      <c r="NK321" s="396"/>
      <c r="NL321" s="396"/>
      <c r="NM321" s="396"/>
      <c r="NN321" s="396"/>
      <c r="NO321" s="396"/>
      <c r="NP321" s="396"/>
      <c r="NQ321" s="396"/>
      <c r="NR321" s="396"/>
      <c r="NS321" s="396"/>
      <c r="NT321" s="396"/>
      <c r="NU321" s="396"/>
      <c r="NV321" s="396"/>
      <c r="NW321" s="396"/>
      <c r="NX321" s="396"/>
      <c r="NY321" s="396"/>
      <c r="NZ321" s="396"/>
      <c r="OA321" s="396"/>
      <c r="OB321" s="396"/>
      <c r="OC321" s="396"/>
      <c r="OD321" s="396"/>
      <c r="OE321" s="396"/>
      <c r="OF321" s="396"/>
      <c r="OG321" s="396"/>
      <c r="OH321" s="396"/>
      <c r="OI321" s="396"/>
      <c r="OJ321" s="396"/>
      <c r="OK321" s="396"/>
      <c r="OL321" s="396"/>
      <c r="OM321" s="396"/>
      <c r="ON321" s="396"/>
      <c r="OO321" s="396"/>
      <c r="OP321" s="396"/>
      <c r="OQ321" s="396"/>
      <c r="OR321" s="396"/>
      <c r="OS321" s="396"/>
      <c r="OT321" s="396"/>
      <c r="OU321" s="396"/>
      <c r="OV321" s="396"/>
      <c r="OW321" s="396"/>
      <c r="OX321" s="396"/>
      <c r="OY321" s="396"/>
      <c r="OZ321" s="396"/>
      <c r="PA321" s="396"/>
      <c r="PB321" s="396"/>
      <c r="PC321" s="396"/>
      <c r="PD321" s="396"/>
      <c r="PE321" s="396"/>
      <c r="PF321" s="396"/>
      <c r="PG321" s="396"/>
      <c r="PH321" s="396"/>
      <c r="PI321" s="396"/>
      <c r="PJ321" s="396"/>
      <c r="PK321" s="396"/>
      <c r="PL321" s="396"/>
      <c r="PM321" s="396"/>
      <c r="PN321" s="396"/>
      <c r="PO321" s="396"/>
      <c r="PP321" s="396"/>
      <c r="PQ321" s="396"/>
      <c r="PR321" s="396"/>
      <c r="PS321" s="396"/>
      <c r="PT321" s="396"/>
      <c r="PU321" s="396"/>
      <c r="PV321" s="396"/>
      <c r="PW321" s="396"/>
      <c r="PX321" s="396"/>
      <c r="PY321" s="396"/>
      <c r="PZ321" s="396"/>
      <c r="QA321" s="396"/>
      <c r="QB321" s="396"/>
      <c r="QC321" s="396"/>
      <c r="QD321" s="396"/>
      <c r="QE321" s="396"/>
      <c r="QF321" s="396"/>
      <c r="QG321" s="396"/>
      <c r="QH321" s="396"/>
      <c r="QI321" s="396"/>
      <c r="QJ321" s="396"/>
      <c r="QK321" s="396"/>
      <c r="QL321" s="396"/>
      <c r="QM321" s="396"/>
      <c r="QN321" s="396"/>
      <c r="QO321" s="396"/>
      <c r="QP321" s="396"/>
      <c r="QQ321" s="396"/>
      <c r="QR321" s="396"/>
      <c r="QS321" s="396"/>
      <c r="QT321" s="396"/>
    </row>
    <row r="322" spans="1:462" s="394" customFormat="1" ht="14.25">
      <c r="A322" s="393"/>
      <c r="B322" s="145" t="s">
        <v>1531</v>
      </c>
      <c r="C322" s="129"/>
      <c r="D322" s="129" t="s">
        <v>19</v>
      </c>
      <c r="E322" s="129"/>
      <c r="F322" s="155"/>
      <c r="H322" s="395"/>
    </row>
    <row r="323" spans="1:462" s="394" customFormat="1" ht="14.25">
      <c r="A323" s="393"/>
      <c r="B323" s="145" t="s">
        <v>1532</v>
      </c>
      <c r="C323" s="129"/>
      <c r="D323" s="129" t="s">
        <v>19</v>
      </c>
      <c r="E323" s="129"/>
      <c r="F323" s="155"/>
    </row>
    <row r="324" spans="1:462" s="394" customFormat="1" ht="14.25">
      <c r="A324" s="393"/>
      <c r="B324" s="392" t="s">
        <v>1447</v>
      </c>
      <c r="C324" s="129"/>
      <c r="D324" s="129" t="s">
        <v>19</v>
      </c>
      <c r="E324" s="129"/>
      <c r="F324" s="155"/>
    </row>
    <row r="325" spans="1:462" s="394" customFormat="1" ht="14.25">
      <c r="A325" s="393"/>
      <c r="B325" s="145" t="s">
        <v>1533</v>
      </c>
      <c r="C325" s="129"/>
      <c r="D325" s="129" t="s">
        <v>19</v>
      </c>
      <c r="E325" s="129"/>
      <c r="F325" s="155"/>
    </row>
    <row r="326" spans="1:462" s="394" customFormat="1" ht="14.25">
      <c r="A326" s="393"/>
      <c r="B326" s="145" t="s">
        <v>1534</v>
      </c>
      <c r="C326" s="129"/>
      <c r="D326" s="129" t="s">
        <v>19</v>
      </c>
      <c r="E326" s="129"/>
      <c r="F326" s="155"/>
    </row>
    <row r="327" spans="1:462" s="397" customFormat="1">
      <c r="A327" s="377"/>
      <c r="B327" s="145" t="s">
        <v>1535</v>
      </c>
      <c r="C327" s="129"/>
      <c r="D327" s="129" t="s">
        <v>19</v>
      </c>
      <c r="E327" s="146"/>
      <c r="F327" s="158"/>
      <c r="G327" s="396"/>
      <c r="H327" s="396"/>
      <c r="I327" s="396"/>
      <c r="J327" s="396"/>
      <c r="K327" s="396"/>
      <c r="L327" s="396"/>
      <c r="M327" s="396"/>
      <c r="N327" s="396"/>
      <c r="O327" s="396"/>
      <c r="P327" s="396"/>
      <c r="Q327" s="396"/>
      <c r="R327" s="396"/>
      <c r="S327" s="396"/>
      <c r="T327" s="396"/>
      <c r="U327" s="396"/>
      <c r="V327" s="396"/>
      <c r="W327" s="396"/>
      <c r="X327" s="396"/>
      <c r="Y327" s="396"/>
      <c r="Z327" s="396"/>
      <c r="AA327" s="396"/>
      <c r="AB327" s="396"/>
      <c r="AC327" s="396"/>
      <c r="AD327" s="396"/>
      <c r="AE327" s="396"/>
      <c r="AF327" s="396"/>
      <c r="AG327" s="396"/>
      <c r="AH327" s="396"/>
      <c r="AI327" s="396"/>
      <c r="AJ327" s="396"/>
      <c r="AK327" s="396"/>
      <c r="AL327" s="396"/>
      <c r="AM327" s="396"/>
      <c r="AN327" s="396"/>
      <c r="AO327" s="396"/>
      <c r="AP327" s="396"/>
      <c r="AQ327" s="396"/>
      <c r="AR327" s="396"/>
      <c r="AS327" s="396"/>
      <c r="AT327" s="396"/>
      <c r="AU327" s="396"/>
      <c r="AV327" s="396"/>
      <c r="AW327" s="396"/>
      <c r="AX327" s="396"/>
      <c r="AY327" s="396"/>
      <c r="AZ327" s="396"/>
      <c r="BA327" s="396"/>
      <c r="BB327" s="396"/>
      <c r="BC327" s="396"/>
      <c r="BD327" s="396"/>
      <c r="BE327" s="396"/>
      <c r="BF327" s="396"/>
      <c r="BG327" s="396"/>
      <c r="BH327" s="396"/>
      <c r="BI327" s="396"/>
      <c r="BJ327" s="396"/>
      <c r="BK327" s="396"/>
      <c r="BL327" s="396"/>
      <c r="BM327" s="396"/>
      <c r="BN327" s="396"/>
      <c r="BO327" s="396"/>
      <c r="BP327" s="396"/>
      <c r="BQ327" s="396"/>
      <c r="BR327" s="396"/>
      <c r="BS327" s="396"/>
      <c r="BT327" s="396"/>
      <c r="BU327" s="396"/>
      <c r="BV327" s="396"/>
      <c r="BW327" s="396"/>
      <c r="BX327" s="396"/>
      <c r="BY327" s="396"/>
      <c r="BZ327" s="396"/>
      <c r="CA327" s="396"/>
      <c r="CB327" s="396"/>
      <c r="CC327" s="396"/>
      <c r="CD327" s="396"/>
      <c r="CE327" s="396"/>
      <c r="CF327" s="396"/>
      <c r="CG327" s="396"/>
      <c r="CH327" s="396"/>
      <c r="CI327" s="396"/>
      <c r="CJ327" s="396"/>
      <c r="CK327" s="396"/>
      <c r="CL327" s="396"/>
      <c r="CM327" s="396"/>
      <c r="CN327" s="396"/>
      <c r="CO327" s="396"/>
      <c r="CP327" s="396"/>
      <c r="CQ327" s="396"/>
      <c r="CR327" s="396"/>
      <c r="CS327" s="396"/>
      <c r="CT327" s="396"/>
      <c r="CU327" s="396"/>
      <c r="CV327" s="396"/>
      <c r="CW327" s="396"/>
      <c r="CX327" s="396"/>
      <c r="CY327" s="396"/>
      <c r="CZ327" s="396"/>
      <c r="DA327" s="396"/>
      <c r="DB327" s="396"/>
      <c r="DC327" s="396"/>
      <c r="DD327" s="396"/>
      <c r="DE327" s="396"/>
      <c r="DF327" s="396"/>
      <c r="DG327" s="396"/>
      <c r="DH327" s="396"/>
      <c r="DI327" s="396"/>
      <c r="DJ327" s="396"/>
      <c r="DK327" s="396"/>
      <c r="DL327" s="396"/>
      <c r="DM327" s="396"/>
      <c r="DN327" s="396"/>
      <c r="DO327" s="396"/>
      <c r="DP327" s="396"/>
      <c r="DQ327" s="396"/>
      <c r="DR327" s="396"/>
      <c r="DS327" s="396"/>
      <c r="DT327" s="396"/>
      <c r="DU327" s="396"/>
      <c r="DV327" s="396"/>
      <c r="DW327" s="396"/>
      <c r="DX327" s="396"/>
      <c r="DY327" s="396"/>
      <c r="DZ327" s="396"/>
      <c r="EA327" s="396"/>
      <c r="EB327" s="396"/>
      <c r="EC327" s="396"/>
      <c r="ED327" s="396"/>
      <c r="EE327" s="396"/>
      <c r="EF327" s="396"/>
      <c r="EG327" s="396"/>
      <c r="EH327" s="396"/>
      <c r="EI327" s="396"/>
      <c r="EJ327" s="396"/>
      <c r="EK327" s="396"/>
      <c r="EL327" s="396"/>
      <c r="EM327" s="396"/>
      <c r="EN327" s="396"/>
      <c r="EO327" s="396"/>
      <c r="EP327" s="396"/>
      <c r="EQ327" s="396"/>
      <c r="ER327" s="396"/>
      <c r="ES327" s="396"/>
      <c r="ET327" s="396"/>
      <c r="EU327" s="396"/>
      <c r="EV327" s="396"/>
      <c r="EW327" s="396"/>
      <c r="EX327" s="396"/>
      <c r="EY327" s="396"/>
      <c r="EZ327" s="396"/>
      <c r="FA327" s="396"/>
      <c r="FB327" s="396"/>
      <c r="FC327" s="396"/>
      <c r="FD327" s="396"/>
      <c r="FE327" s="396"/>
      <c r="FF327" s="396"/>
      <c r="FG327" s="396"/>
      <c r="FH327" s="396"/>
      <c r="FI327" s="396"/>
      <c r="FJ327" s="396"/>
      <c r="FK327" s="396"/>
      <c r="FL327" s="396"/>
      <c r="FM327" s="396"/>
      <c r="FN327" s="396"/>
      <c r="FO327" s="396"/>
      <c r="FP327" s="396"/>
      <c r="FQ327" s="396"/>
      <c r="FR327" s="396"/>
      <c r="FS327" s="396"/>
      <c r="FT327" s="396"/>
      <c r="FU327" s="396"/>
      <c r="FV327" s="396"/>
      <c r="FW327" s="396"/>
      <c r="FX327" s="396"/>
      <c r="FY327" s="396"/>
      <c r="FZ327" s="396"/>
      <c r="GA327" s="396"/>
      <c r="GB327" s="396"/>
      <c r="GC327" s="396"/>
      <c r="GD327" s="396"/>
      <c r="GE327" s="396"/>
      <c r="GF327" s="396"/>
      <c r="GG327" s="396"/>
      <c r="GH327" s="396"/>
      <c r="GI327" s="396"/>
      <c r="GJ327" s="396"/>
      <c r="GK327" s="396"/>
      <c r="GL327" s="396"/>
      <c r="GM327" s="396"/>
      <c r="GN327" s="396"/>
      <c r="GO327" s="396"/>
      <c r="GP327" s="396"/>
      <c r="GQ327" s="396"/>
      <c r="GR327" s="396"/>
      <c r="GS327" s="396"/>
      <c r="GT327" s="396"/>
      <c r="GU327" s="396"/>
      <c r="GV327" s="396"/>
      <c r="GW327" s="396"/>
      <c r="GX327" s="396"/>
      <c r="GY327" s="396"/>
      <c r="GZ327" s="396"/>
      <c r="HA327" s="396"/>
      <c r="HB327" s="396"/>
      <c r="HC327" s="396"/>
      <c r="HD327" s="396"/>
      <c r="HE327" s="396"/>
      <c r="HF327" s="396"/>
      <c r="HG327" s="396"/>
      <c r="HH327" s="396"/>
      <c r="HI327" s="396"/>
      <c r="HJ327" s="396"/>
      <c r="HK327" s="396"/>
      <c r="HL327" s="396"/>
      <c r="HM327" s="396"/>
      <c r="HN327" s="396"/>
      <c r="HO327" s="396"/>
      <c r="HP327" s="396"/>
      <c r="HQ327" s="396"/>
      <c r="HR327" s="396"/>
      <c r="HS327" s="396"/>
      <c r="HT327" s="396"/>
      <c r="HU327" s="396"/>
      <c r="HV327" s="396"/>
      <c r="HW327" s="396"/>
      <c r="HX327" s="396"/>
      <c r="HY327" s="396"/>
      <c r="HZ327" s="396"/>
      <c r="IA327" s="396"/>
      <c r="IB327" s="396"/>
      <c r="IC327" s="396"/>
      <c r="ID327" s="396"/>
      <c r="IE327" s="396"/>
      <c r="IF327" s="396"/>
      <c r="IG327" s="396"/>
      <c r="IH327" s="396"/>
      <c r="II327" s="396"/>
      <c r="IJ327" s="396"/>
      <c r="IK327" s="396"/>
      <c r="IL327" s="396"/>
      <c r="IM327" s="396"/>
      <c r="IN327" s="396"/>
      <c r="IO327" s="396"/>
      <c r="IP327" s="396"/>
      <c r="IQ327" s="396"/>
      <c r="IR327" s="396"/>
      <c r="IS327" s="396"/>
      <c r="IT327" s="396"/>
      <c r="IU327" s="396"/>
      <c r="IV327" s="396"/>
      <c r="IW327" s="396"/>
      <c r="IX327" s="396"/>
      <c r="IY327" s="396"/>
      <c r="IZ327" s="396"/>
      <c r="JA327" s="396"/>
      <c r="JB327" s="396"/>
      <c r="JC327" s="396"/>
      <c r="JD327" s="396"/>
      <c r="JE327" s="396"/>
      <c r="JF327" s="396"/>
      <c r="JG327" s="396"/>
      <c r="JH327" s="396"/>
      <c r="JI327" s="396"/>
      <c r="JJ327" s="396"/>
      <c r="JK327" s="396"/>
      <c r="JL327" s="396"/>
      <c r="JM327" s="396"/>
      <c r="JN327" s="396"/>
      <c r="JO327" s="396"/>
      <c r="JP327" s="396"/>
      <c r="JQ327" s="396"/>
      <c r="JR327" s="396"/>
      <c r="JS327" s="396"/>
      <c r="JT327" s="396"/>
      <c r="JU327" s="396"/>
      <c r="JV327" s="396"/>
      <c r="JW327" s="396"/>
      <c r="JX327" s="396"/>
      <c r="JY327" s="396"/>
      <c r="JZ327" s="396"/>
      <c r="KA327" s="396"/>
      <c r="KB327" s="396"/>
      <c r="KC327" s="396"/>
      <c r="KD327" s="396"/>
      <c r="KE327" s="396"/>
      <c r="KF327" s="396"/>
      <c r="KG327" s="396"/>
      <c r="KH327" s="396"/>
      <c r="KI327" s="396"/>
      <c r="KJ327" s="396"/>
      <c r="KK327" s="396"/>
      <c r="KL327" s="396"/>
      <c r="KM327" s="396"/>
      <c r="KN327" s="396"/>
      <c r="KO327" s="396"/>
      <c r="KP327" s="396"/>
      <c r="KQ327" s="396"/>
      <c r="KR327" s="396"/>
      <c r="KS327" s="396"/>
      <c r="KT327" s="396"/>
      <c r="KU327" s="396"/>
      <c r="KV327" s="396"/>
      <c r="KW327" s="396"/>
      <c r="KX327" s="396"/>
      <c r="KY327" s="396"/>
      <c r="KZ327" s="396"/>
      <c r="LA327" s="396"/>
      <c r="LB327" s="396"/>
      <c r="LC327" s="396"/>
      <c r="LD327" s="396"/>
      <c r="LE327" s="396"/>
      <c r="LF327" s="396"/>
      <c r="LG327" s="396"/>
      <c r="LH327" s="396"/>
      <c r="LI327" s="396"/>
      <c r="LJ327" s="396"/>
      <c r="LK327" s="396"/>
      <c r="LL327" s="396"/>
      <c r="LM327" s="396"/>
      <c r="LN327" s="396"/>
      <c r="LO327" s="396"/>
      <c r="LP327" s="396"/>
      <c r="LQ327" s="396"/>
      <c r="LR327" s="396"/>
      <c r="LS327" s="396"/>
      <c r="LT327" s="396"/>
      <c r="LU327" s="396"/>
      <c r="LV327" s="396"/>
      <c r="LW327" s="396"/>
      <c r="LX327" s="396"/>
      <c r="LY327" s="396"/>
      <c r="LZ327" s="396"/>
      <c r="MA327" s="396"/>
      <c r="MB327" s="396"/>
      <c r="MC327" s="396"/>
      <c r="MD327" s="396"/>
      <c r="ME327" s="396"/>
      <c r="MF327" s="396"/>
      <c r="MG327" s="396"/>
      <c r="MH327" s="396"/>
      <c r="MI327" s="396"/>
      <c r="MJ327" s="396"/>
      <c r="MK327" s="396"/>
      <c r="ML327" s="396"/>
      <c r="MM327" s="396"/>
      <c r="MN327" s="396"/>
      <c r="MO327" s="396"/>
      <c r="MP327" s="396"/>
      <c r="MQ327" s="396"/>
      <c r="MR327" s="396"/>
      <c r="MS327" s="396"/>
      <c r="MT327" s="396"/>
      <c r="MU327" s="396"/>
      <c r="MV327" s="396"/>
      <c r="MW327" s="396"/>
      <c r="MX327" s="396"/>
      <c r="MY327" s="396"/>
      <c r="MZ327" s="396"/>
      <c r="NA327" s="396"/>
      <c r="NB327" s="396"/>
      <c r="NC327" s="396"/>
      <c r="ND327" s="396"/>
      <c r="NE327" s="396"/>
      <c r="NF327" s="396"/>
      <c r="NG327" s="396"/>
      <c r="NH327" s="396"/>
      <c r="NI327" s="396"/>
      <c r="NJ327" s="396"/>
      <c r="NK327" s="396"/>
      <c r="NL327" s="396"/>
      <c r="NM327" s="396"/>
      <c r="NN327" s="396"/>
      <c r="NO327" s="396"/>
      <c r="NP327" s="396"/>
      <c r="NQ327" s="396"/>
      <c r="NR327" s="396"/>
      <c r="NS327" s="396"/>
      <c r="NT327" s="396"/>
      <c r="NU327" s="396"/>
      <c r="NV327" s="396"/>
      <c r="NW327" s="396"/>
      <c r="NX327" s="396"/>
      <c r="NY327" s="396"/>
      <c r="NZ327" s="396"/>
      <c r="OA327" s="396"/>
      <c r="OB327" s="396"/>
      <c r="OC327" s="396"/>
      <c r="OD327" s="396"/>
      <c r="OE327" s="396"/>
      <c r="OF327" s="396"/>
      <c r="OG327" s="396"/>
      <c r="OH327" s="396"/>
      <c r="OI327" s="396"/>
      <c r="OJ327" s="396"/>
      <c r="OK327" s="396"/>
      <c r="OL327" s="396"/>
      <c r="OM327" s="396"/>
      <c r="ON327" s="396"/>
      <c r="OO327" s="396"/>
      <c r="OP327" s="396"/>
      <c r="OQ327" s="396"/>
      <c r="OR327" s="396"/>
      <c r="OS327" s="396"/>
      <c r="OT327" s="396"/>
      <c r="OU327" s="396"/>
      <c r="OV327" s="396"/>
      <c r="OW327" s="396"/>
      <c r="OX327" s="396"/>
      <c r="OY327" s="396"/>
      <c r="OZ327" s="396"/>
      <c r="PA327" s="396"/>
      <c r="PB327" s="396"/>
      <c r="PC327" s="396"/>
      <c r="PD327" s="396"/>
      <c r="PE327" s="396"/>
      <c r="PF327" s="396"/>
      <c r="PG327" s="396"/>
      <c r="PH327" s="396"/>
      <c r="PI327" s="396"/>
      <c r="PJ327" s="396"/>
      <c r="PK327" s="396"/>
      <c r="PL327" s="396"/>
      <c r="PM327" s="396"/>
      <c r="PN327" s="396"/>
      <c r="PO327" s="396"/>
      <c r="PP327" s="396"/>
      <c r="PQ327" s="396"/>
      <c r="PR327" s="396"/>
      <c r="PS327" s="396"/>
      <c r="PT327" s="396"/>
      <c r="PU327" s="396"/>
      <c r="PV327" s="396"/>
      <c r="PW327" s="396"/>
      <c r="PX327" s="396"/>
      <c r="PY327" s="396"/>
      <c r="PZ327" s="396"/>
      <c r="QA327" s="396"/>
      <c r="QB327" s="396"/>
      <c r="QC327" s="396"/>
      <c r="QD327" s="396"/>
      <c r="QE327" s="396"/>
      <c r="QF327" s="396"/>
      <c r="QG327" s="396"/>
      <c r="QH327" s="396"/>
      <c r="QI327" s="396"/>
      <c r="QJ327" s="396"/>
      <c r="QK327" s="396"/>
      <c r="QL327" s="396"/>
      <c r="QM327" s="396"/>
      <c r="QN327" s="396"/>
      <c r="QO327" s="396"/>
      <c r="QP327" s="396"/>
      <c r="QQ327" s="396"/>
      <c r="QR327" s="396"/>
      <c r="QS327" s="396"/>
      <c r="QT327" s="396"/>
    </row>
    <row r="328" spans="1:462" s="397" customFormat="1">
      <c r="A328" s="375">
        <v>11</v>
      </c>
      <c r="B328" s="149" t="s">
        <v>1496</v>
      </c>
      <c r="C328" s="144"/>
      <c r="D328" s="144"/>
      <c r="E328" s="386"/>
      <c r="F328" s="387"/>
      <c r="G328" s="396"/>
      <c r="H328" s="396"/>
      <c r="I328" s="396"/>
      <c r="J328" s="396"/>
      <c r="K328" s="396"/>
      <c r="L328" s="396"/>
      <c r="M328" s="396"/>
      <c r="N328" s="396"/>
      <c r="O328" s="396"/>
      <c r="P328" s="396"/>
      <c r="Q328" s="396"/>
      <c r="R328" s="396"/>
      <c r="S328" s="396"/>
      <c r="T328" s="396"/>
      <c r="U328" s="396"/>
      <c r="V328" s="396"/>
      <c r="W328" s="396"/>
      <c r="X328" s="396"/>
      <c r="Y328" s="396"/>
      <c r="Z328" s="396"/>
      <c r="AA328" s="396"/>
      <c r="AB328" s="396"/>
      <c r="AC328" s="396"/>
      <c r="AD328" s="396"/>
      <c r="AE328" s="396"/>
      <c r="AF328" s="396"/>
      <c r="AG328" s="396"/>
      <c r="AH328" s="396"/>
      <c r="AI328" s="396"/>
      <c r="AJ328" s="396"/>
      <c r="AK328" s="396"/>
      <c r="AL328" s="396"/>
      <c r="AM328" s="396"/>
      <c r="AN328" s="396"/>
      <c r="AO328" s="396"/>
      <c r="AP328" s="396"/>
      <c r="AQ328" s="396"/>
      <c r="AR328" s="396"/>
      <c r="AS328" s="396"/>
      <c r="AT328" s="396"/>
      <c r="AU328" s="396"/>
      <c r="AV328" s="396"/>
      <c r="AW328" s="396"/>
      <c r="AX328" s="396"/>
      <c r="AY328" s="396"/>
      <c r="AZ328" s="396"/>
      <c r="BA328" s="396"/>
      <c r="BB328" s="396"/>
      <c r="BC328" s="396"/>
      <c r="BD328" s="396"/>
      <c r="BE328" s="396"/>
      <c r="BF328" s="396"/>
      <c r="BG328" s="396"/>
      <c r="BH328" s="396"/>
      <c r="BI328" s="396"/>
      <c r="BJ328" s="396"/>
      <c r="BK328" s="396"/>
      <c r="BL328" s="396"/>
      <c r="BM328" s="396"/>
      <c r="BN328" s="396"/>
      <c r="BO328" s="396"/>
      <c r="BP328" s="396"/>
      <c r="BQ328" s="396"/>
      <c r="BR328" s="396"/>
      <c r="BS328" s="396"/>
      <c r="BT328" s="396"/>
      <c r="BU328" s="396"/>
      <c r="BV328" s="396"/>
      <c r="BW328" s="396"/>
      <c r="BX328" s="396"/>
      <c r="BY328" s="396"/>
      <c r="BZ328" s="396"/>
      <c r="CA328" s="396"/>
      <c r="CB328" s="396"/>
      <c r="CC328" s="396"/>
      <c r="CD328" s="396"/>
      <c r="CE328" s="396"/>
      <c r="CF328" s="396"/>
      <c r="CG328" s="396"/>
      <c r="CH328" s="396"/>
      <c r="CI328" s="396"/>
      <c r="CJ328" s="396"/>
      <c r="CK328" s="396"/>
      <c r="CL328" s="396"/>
      <c r="CM328" s="396"/>
      <c r="CN328" s="396"/>
      <c r="CO328" s="396"/>
      <c r="CP328" s="396"/>
      <c r="CQ328" s="396"/>
      <c r="CR328" s="396"/>
      <c r="CS328" s="396"/>
      <c r="CT328" s="396"/>
      <c r="CU328" s="396"/>
      <c r="CV328" s="396"/>
      <c r="CW328" s="396"/>
      <c r="CX328" s="396"/>
      <c r="CY328" s="396"/>
      <c r="CZ328" s="396"/>
      <c r="DA328" s="396"/>
      <c r="DB328" s="396"/>
      <c r="DC328" s="396"/>
      <c r="DD328" s="396"/>
      <c r="DE328" s="396"/>
      <c r="DF328" s="396"/>
      <c r="DG328" s="396"/>
      <c r="DH328" s="396"/>
      <c r="DI328" s="396"/>
      <c r="DJ328" s="396"/>
      <c r="DK328" s="396"/>
      <c r="DL328" s="396"/>
      <c r="DM328" s="396"/>
      <c r="DN328" s="396"/>
      <c r="DO328" s="396"/>
      <c r="DP328" s="396"/>
      <c r="DQ328" s="396"/>
      <c r="DR328" s="396"/>
      <c r="DS328" s="396"/>
      <c r="DT328" s="396"/>
      <c r="DU328" s="396"/>
      <c r="DV328" s="396"/>
      <c r="DW328" s="396"/>
      <c r="DX328" s="396"/>
      <c r="DY328" s="396"/>
      <c r="DZ328" s="396"/>
      <c r="EA328" s="396"/>
      <c r="EB328" s="396"/>
      <c r="EC328" s="396"/>
      <c r="ED328" s="396"/>
      <c r="EE328" s="396"/>
      <c r="EF328" s="396"/>
      <c r="EG328" s="396"/>
      <c r="EH328" s="396"/>
      <c r="EI328" s="396"/>
      <c r="EJ328" s="396"/>
      <c r="EK328" s="396"/>
      <c r="EL328" s="396"/>
      <c r="EM328" s="396"/>
      <c r="EN328" s="396"/>
      <c r="EO328" s="396"/>
      <c r="EP328" s="396"/>
      <c r="EQ328" s="396"/>
      <c r="ER328" s="396"/>
      <c r="ES328" s="396"/>
      <c r="ET328" s="396"/>
      <c r="EU328" s="396"/>
      <c r="EV328" s="396"/>
      <c r="EW328" s="396"/>
      <c r="EX328" s="396"/>
      <c r="EY328" s="396"/>
      <c r="EZ328" s="396"/>
      <c r="FA328" s="396"/>
      <c r="FB328" s="396"/>
      <c r="FC328" s="396"/>
      <c r="FD328" s="396"/>
      <c r="FE328" s="396"/>
      <c r="FF328" s="396"/>
      <c r="FG328" s="396"/>
      <c r="FH328" s="396"/>
      <c r="FI328" s="396"/>
      <c r="FJ328" s="396"/>
      <c r="FK328" s="396"/>
      <c r="FL328" s="396"/>
      <c r="FM328" s="396"/>
      <c r="FN328" s="396"/>
      <c r="FO328" s="396"/>
      <c r="FP328" s="396"/>
      <c r="FQ328" s="396"/>
      <c r="FR328" s="396"/>
      <c r="FS328" s="396"/>
      <c r="FT328" s="396"/>
      <c r="FU328" s="396"/>
      <c r="FV328" s="396"/>
      <c r="FW328" s="396"/>
      <c r="FX328" s="396"/>
      <c r="FY328" s="396"/>
      <c r="FZ328" s="396"/>
      <c r="GA328" s="396"/>
      <c r="GB328" s="396"/>
      <c r="GC328" s="396"/>
      <c r="GD328" s="396"/>
      <c r="GE328" s="396"/>
      <c r="GF328" s="396"/>
      <c r="GG328" s="396"/>
      <c r="GH328" s="396"/>
      <c r="GI328" s="396"/>
      <c r="GJ328" s="396"/>
      <c r="GK328" s="396"/>
      <c r="GL328" s="396"/>
      <c r="GM328" s="396"/>
      <c r="GN328" s="396"/>
      <c r="GO328" s="396"/>
      <c r="GP328" s="396"/>
      <c r="GQ328" s="396"/>
      <c r="GR328" s="396"/>
      <c r="GS328" s="396"/>
      <c r="GT328" s="396"/>
      <c r="GU328" s="396"/>
      <c r="GV328" s="396"/>
      <c r="GW328" s="396"/>
      <c r="GX328" s="396"/>
      <c r="GY328" s="396"/>
      <c r="GZ328" s="396"/>
      <c r="HA328" s="396"/>
      <c r="HB328" s="396"/>
      <c r="HC328" s="396"/>
      <c r="HD328" s="396"/>
      <c r="HE328" s="396"/>
      <c r="HF328" s="396"/>
      <c r="HG328" s="396"/>
      <c r="HH328" s="396"/>
      <c r="HI328" s="396"/>
      <c r="HJ328" s="396"/>
      <c r="HK328" s="396"/>
      <c r="HL328" s="396"/>
      <c r="HM328" s="396"/>
      <c r="HN328" s="396"/>
      <c r="HO328" s="396"/>
      <c r="HP328" s="396"/>
      <c r="HQ328" s="396"/>
      <c r="HR328" s="396"/>
      <c r="HS328" s="396"/>
      <c r="HT328" s="396"/>
      <c r="HU328" s="396"/>
      <c r="HV328" s="396"/>
      <c r="HW328" s="396"/>
      <c r="HX328" s="396"/>
      <c r="HY328" s="396"/>
      <c r="HZ328" s="396"/>
      <c r="IA328" s="396"/>
      <c r="IB328" s="396"/>
      <c r="IC328" s="396"/>
      <c r="ID328" s="396"/>
      <c r="IE328" s="396"/>
      <c r="IF328" s="396"/>
      <c r="IG328" s="396"/>
      <c r="IH328" s="396"/>
      <c r="II328" s="396"/>
      <c r="IJ328" s="396"/>
      <c r="IK328" s="396"/>
      <c r="IL328" s="396"/>
      <c r="IM328" s="396"/>
      <c r="IN328" s="396"/>
      <c r="IO328" s="396"/>
      <c r="IP328" s="396"/>
      <c r="IQ328" s="396"/>
      <c r="IR328" s="396"/>
      <c r="IS328" s="396"/>
      <c r="IT328" s="396"/>
      <c r="IU328" s="396"/>
      <c r="IV328" s="396"/>
      <c r="IW328" s="396"/>
      <c r="IX328" s="396"/>
      <c r="IY328" s="396"/>
      <c r="IZ328" s="396"/>
      <c r="JA328" s="396"/>
      <c r="JB328" s="396"/>
      <c r="JC328" s="396"/>
      <c r="JD328" s="396"/>
      <c r="JE328" s="396"/>
      <c r="JF328" s="396"/>
      <c r="JG328" s="396"/>
      <c r="JH328" s="396"/>
      <c r="JI328" s="396"/>
      <c r="JJ328" s="396"/>
      <c r="JK328" s="396"/>
      <c r="JL328" s="396"/>
      <c r="JM328" s="396"/>
      <c r="JN328" s="396"/>
      <c r="JO328" s="396"/>
      <c r="JP328" s="396"/>
      <c r="JQ328" s="396"/>
      <c r="JR328" s="396"/>
      <c r="JS328" s="396"/>
      <c r="JT328" s="396"/>
      <c r="JU328" s="396"/>
      <c r="JV328" s="396"/>
      <c r="JW328" s="396"/>
      <c r="JX328" s="396"/>
      <c r="JY328" s="396"/>
      <c r="JZ328" s="396"/>
      <c r="KA328" s="396"/>
      <c r="KB328" s="396"/>
      <c r="KC328" s="396"/>
      <c r="KD328" s="396"/>
      <c r="KE328" s="396"/>
      <c r="KF328" s="396"/>
      <c r="KG328" s="396"/>
      <c r="KH328" s="396"/>
      <c r="KI328" s="396"/>
      <c r="KJ328" s="396"/>
      <c r="KK328" s="396"/>
      <c r="KL328" s="396"/>
      <c r="KM328" s="396"/>
      <c r="KN328" s="396"/>
      <c r="KO328" s="396"/>
      <c r="KP328" s="396"/>
      <c r="KQ328" s="396"/>
      <c r="KR328" s="396"/>
      <c r="KS328" s="396"/>
      <c r="KT328" s="396"/>
      <c r="KU328" s="396"/>
      <c r="KV328" s="396"/>
      <c r="KW328" s="396"/>
      <c r="KX328" s="396"/>
      <c r="KY328" s="396"/>
      <c r="KZ328" s="396"/>
      <c r="LA328" s="396"/>
      <c r="LB328" s="396"/>
      <c r="LC328" s="396"/>
      <c r="LD328" s="396"/>
      <c r="LE328" s="396"/>
      <c r="LF328" s="396"/>
      <c r="LG328" s="396"/>
      <c r="LH328" s="396"/>
      <c r="LI328" s="396"/>
      <c r="LJ328" s="396"/>
      <c r="LK328" s="396"/>
      <c r="LL328" s="396"/>
      <c r="LM328" s="396"/>
      <c r="LN328" s="396"/>
      <c r="LO328" s="396"/>
      <c r="LP328" s="396"/>
      <c r="LQ328" s="396"/>
      <c r="LR328" s="396"/>
      <c r="LS328" s="396"/>
      <c r="LT328" s="396"/>
      <c r="LU328" s="396"/>
      <c r="LV328" s="396"/>
      <c r="LW328" s="396"/>
      <c r="LX328" s="396"/>
      <c r="LY328" s="396"/>
      <c r="LZ328" s="396"/>
      <c r="MA328" s="396"/>
      <c r="MB328" s="396"/>
      <c r="MC328" s="396"/>
      <c r="MD328" s="396"/>
      <c r="ME328" s="396"/>
      <c r="MF328" s="396"/>
      <c r="MG328" s="396"/>
      <c r="MH328" s="396"/>
      <c r="MI328" s="396"/>
      <c r="MJ328" s="396"/>
      <c r="MK328" s="396"/>
      <c r="ML328" s="396"/>
      <c r="MM328" s="396"/>
      <c r="MN328" s="396"/>
      <c r="MO328" s="396"/>
      <c r="MP328" s="396"/>
      <c r="MQ328" s="396"/>
      <c r="MR328" s="396"/>
      <c r="MS328" s="396"/>
      <c r="MT328" s="396"/>
      <c r="MU328" s="396"/>
      <c r="MV328" s="396"/>
      <c r="MW328" s="396"/>
      <c r="MX328" s="396"/>
      <c r="MY328" s="396"/>
      <c r="MZ328" s="396"/>
      <c r="NA328" s="396"/>
      <c r="NB328" s="396"/>
      <c r="NC328" s="396"/>
      <c r="ND328" s="396"/>
      <c r="NE328" s="396"/>
      <c r="NF328" s="396"/>
      <c r="NG328" s="396"/>
      <c r="NH328" s="396"/>
      <c r="NI328" s="396"/>
      <c r="NJ328" s="396"/>
      <c r="NK328" s="396"/>
      <c r="NL328" s="396"/>
      <c r="NM328" s="396"/>
      <c r="NN328" s="396"/>
      <c r="NO328" s="396"/>
      <c r="NP328" s="396"/>
      <c r="NQ328" s="396"/>
      <c r="NR328" s="396"/>
      <c r="NS328" s="396"/>
      <c r="NT328" s="396"/>
      <c r="NU328" s="396"/>
      <c r="NV328" s="396"/>
      <c r="NW328" s="396"/>
      <c r="NX328" s="396"/>
      <c r="NY328" s="396"/>
      <c r="NZ328" s="396"/>
      <c r="OA328" s="396"/>
      <c r="OB328" s="396"/>
      <c r="OC328" s="396"/>
      <c r="OD328" s="396"/>
      <c r="OE328" s="396"/>
      <c r="OF328" s="396"/>
      <c r="OG328" s="396"/>
      <c r="OH328" s="396"/>
      <c r="OI328" s="396"/>
      <c r="OJ328" s="396"/>
      <c r="OK328" s="396"/>
      <c r="OL328" s="396"/>
      <c r="OM328" s="396"/>
      <c r="ON328" s="396"/>
      <c r="OO328" s="396"/>
      <c r="OP328" s="396"/>
      <c r="OQ328" s="396"/>
      <c r="OR328" s="396"/>
      <c r="OS328" s="396"/>
      <c r="OT328" s="396"/>
      <c r="OU328" s="396"/>
      <c r="OV328" s="396"/>
      <c r="OW328" s="396"/>
      <c r="OX328" s="396"/>
      <c r="OY328" s="396"/>
      <c r="OZ328" s="396"/>
      <c r="PA328" s="396"/>
      <c r="PB328" s="396"/>
      <c r="PC328" s="396"/>
      <c r="PD328" s="396"/>
      <c r="PE328" s="396"/>
      <c r="PF328" s="396"/>
      <c r="PG328" s="396"/>
      <c r="PH328" s="396"/>
      <c r="PI328" s="396"/>
      <c r="PJ328" s="396"/>
      <c r="PK328" s="396"/>
      <c r="PL328" s="396"/>
      <c r="PM328" s="396"/>
      <c r="PN328" s="396"/>
      <c r="PO328" s="396"/>
      <c r="PP328" s="396"/>
      <c r="PQ328" s="396"/>
      <c r="PR328" s="396"/>
      <c r="PS328" s="396"/>
      <c r="PT328" s="396"/>
      <c r="PU328" s="396"/>
      <c r="PV328" s="396"/>
      <c r="PW328" s="396"/>
      <c r="PX328" s="396"/>
      <c r="PY328" s="396"/>
      <c r="PZ328" s="396"/>
      <c r="QA328" s="396"/>
      <c r="QB328" s="396"/>
      <c r="QC328" s="396"/>
      <c r="QD328" s="396"/>
      <c r="QE328" s="396"/>
      <c r="QF328" s="396"/>
      <c r="QG328" s="396"/>
      <c r="QH328" s="396"/>
      <c r="QI328" s="396"/>
      <c r="QJ328" s="396"/>
      <c r="QK328" s="396"/>
      <c r="QL328" s="396"/>
      <c r="QM328" s="396"/>
      <c r="QN328" s="396"/>
      <c r="QO328" s="396"/>
      <c r="QP328" s="396"/>
      <c r="QQ328" s="396"/>
      <c r="QR328" s="396"/>
      <c r="QS328" s="396"/>
      <c r="QT328" s="396"/>
    </row>
    <row r="329" spans="1:462" s="397" customFormat="1">
      <c r="A329" s="377"/>
      <c r="B329" s="145" t="s">
        <v>1497</v>
      </c>
      <c r="C329" s="129"/>
      <c r="D329" s="129" t="s">
        <v>19</v>
      </c>
      <c r="E329" s="146"/>
      <c r="F329" s="158"/>
      <c r="G329" s="396"/>
      <c r="H329" s="396"/>
      <c r="I329" s="396"/>
      <c r="J329" s="396"/>
      <c r="K329" s="396"/>
      <c r="L329" s="396"/>
      <c r="M329" s="396"/>
      <c r="N329" s="396"/>
      <c r="O329" s="396"/>
      <c r="P329" s="396"/>
      <c r="Q329" s="396"/>
      <c r="R329" s="396"/>
      <c r="S329" s="396"/>
      <c r="T329" s="396"/>
      <c r="U329" s="396"/>
      <c r="V329" s="396"/>
      <c r="W329" s="396"/>
      <c r="X329" s="396"/>
      <c r="Y329" s="396"/>
      <c r="Z329" s="396"/>
      <c r="AA329" s="396"/>
      <c r="AB329" s="396"/>
      <c r="AC329" s="396"/>
      <c r="AD329" s="396"/>
      <c r="AE329" s="396"/>
      <c r="AF329" s="396"/>
      <c r="AG329" s="396"/>
      <c r="AH329" s="396"/>
      <c r="AI329" s="396"/>
      <c r="AJ329" s="396"/>
      <c r="AK329" s="396"/>
      <c r="AL329" s="396"/>
      <c r="AM329" s="396"/>
      <c r="AN329" s="396"/>
      <c r="AO329" s="396"/>
      <c r="AP329" s="396"/>
      <c r="AQ329" s="396"/>
      <c r="AR329" s="396"/>
      <c r="AS329" s="396"/>
      <c r="AT329" s="396"/>
      <c r="AU329" s="396"/>
      <c r="AV329" s="396"/>
      <c r="AW329" s="396"/>
      <c r="AX329" s="396"/>
      <c r="AY329" s="396"/>
      <c r="AZ329" s="396"/>
      <c r="BA329" s="396"/>
      <c r="BB329" s="396"/>
      <c r="BC329" s="396"/>
      <c r="BD329" s="396"/>
      <c r="BE329" s="396"/>
      <c r="BF329" s="396"/>
      <c r="BG329" s="396"/>
      <c r="BH329" s="396"/>
      <c r="BI329" s="396"/>
      <c r="BJ329" s="396"/>
      <c r="BK329" s="396"/>
      <c r="BL329" s="396"/>
      <c r="BM329" s="396"/>
      <c r="BN329" s="396"/>
      <c r="BO329" s="396"/>
      <c r="BP329" s="396"/>
      <c r="BQ329" s="396"/>
      <c r="BR329" s="396"/>
      <c r="BS329" s="396"/>
      <c r="BT329" s="396"/>
      <c r="BU329" s="396"/>
      <c r="BV329" s="396"/>
      <c r="BW329" s="396"/>
      <c r="BX329" s="396"/>
      <c r="BY329" s="396"/>
      <c r="BZ329" s="396"/>
      <c r="CA329" s="396"/>
      <c r="CB329" s="396"/>
      <c r="CC329" s="396"/>
      <c r="CD329" s="396"/>
      <c r="CE329" s="396"/>
      <c r="CF329" s="396"/>
      <c r="CG329" s="396"/>
      <c r="CH329" s="396"/>
      <c r="CI329" s="396"/>
      <c r="CJ329" s="396"/>
      <c r="CK329" s="396"/>
      <c r="CL329" s="396"/>
      <c r="CM329" s="396"/>
      <c r="CN329" s="396"/>
      <c r="CO329" s="396"/>
      <c r="CP329" s="396"/>
      <c r="CQ329" s="396"/>
      <c r="CR329" s="396"/>
      <c r="CS329" s="396"/>
      <c r="CT329" s="396"/>
      <c r="CU329" s="396"/>
      <c r="CV329" s="396"/>
      <c r="CW329" s="396"/>
      <c r="CX329" s="396"/>
      <c r="CY329" s="396"/>
      <c r="CZ329" s="396"/>
      <c r="DA329" s="396"/>
      <c r="DB329" s="396"/>
      <c r="DC329" s="396"/>
      <c r="DD329" s="396"/>
      <c r="DE329" s="396"/>
      <c r="DF329" s="396"/>
      <c r="DG329" s="396"/>
      <c r="DH329" s="396"/>
      <c r="DI329" s="396"/>
      <c r="DJ329" s="396"/>
      <c r="DK329" s="396"/>
      <c r="DL329" s="396"/>
      <c r="DM329" s="396"/>
      <c r="DN329" s="396"/>
      <c r="DO329" s="396"/>
      <c r="DP329" s="396"/>
      <c r="DQ329" s="396"/>
      <c r="DR329" s="396"/>
      <c r="DS329" s="396"/>
      <c r="DT329" s="396"/>
      <c r="DU329" s="396"/>
      <c r="DV329" s="396"/>
      <c r="DW329" s="396"/>
      <c r="DX329" s="396"/>
      <c r="DY329" s="396"/>
      <c r="DZ329" s="396"/>
      <c r="EA329" s="396"/>
      <c r="EB329" s="396"/>
      <c r="EC329" s="396"/>
      <c r="ED329" s="396"/>
      <c r="EE329" s="396"/>
      <c r="EF329" s="396"/>
      <c r="EG329" s="396"/>
      <c r="EH329" s="396"/>
      <c r="EI329" s="396"/>
      <c r="EJ329" s="396"/>
      <c r="EK329" s="396"/>
      <c r="EL329" s="396"/>
      <c r="EM329" s="396"/>
      <c r="EN329" s="396"/>
      <c r="EO329" s="396"/>
      <c r="EP329" s="396"/>
      <c r="EQ329" s="396"/>
      <c r="ER329" s="396"/>
      <c r="ES329" s="396"/>
      <c r="ET329" s="396"/>
      <c r="EU329" s="396"/>
      <c r="EV329" s="396"/>
      <c r="EW329" s="396"/>
      <c r="EX329" s="396"/>
      <c r="EY329" s="396"/>
      <c r="EZ329" s="396"/>
      <c r="FA329" s="396"/>
      <c r="FB329" s="396"/>
      <c r="FC329" s="396"/>
      <c r="FD329" s="396"/>
      <c r="FE329" s="396"/>
      <c r="FF329" s="396"/>
      <c r="FG329" s="396"/>
      <c r="FH329" s="396"/>
      <c r="FI329" s="396"/>
      <c r="FJ329" s="396"/>
      <c r="FK329" s="396"/>
      <c r="FL329" s="396"/>
      <c r="FM329" s="396"/>
      <c r="FN329" s="396"/>
      <c r="FO329" s="396"/>
      <c r="FP329" s="396"/>
      <c r="FQ329" s="396"/>
      <c r="FR329" s="396"/>
      <c r="FS329" s="396"/>
      <c r="FT329" s="396"/>
      <c r="FU329" s="396"/>
      <c r="FV329" s="396"/>
      <c r="FW329" s="396"/>
      <c r="FX329" s="396"/>
      <c r="FY329" s="396"/>
      <c r="FZ329" s="396"/>
      <c r="GA329" s="396"/>
      <c r="GB329" s="396"/>
      <c r="GC329" s="396"/>
      <c r="GD329" s="396"/>
      <c r="GE329" s="396"/>
      <c r="GF329" s="396"/>
      <c r="GG329" s="396"/>
      <c r="GH329" s="396"/>
      <c r="GI329" s="396"/>
      <c r="GJ329" s="396"/>
      <c r="GK329" s="396"/>
      <c r="GL329" s="396"/>
      <c r="GM329" s="396"/>
      <c r="GN329" s="396"/>
      <c r="GO329" s="396"/>
      <c r="GP329" s="396"/>
      <c r="GQ329" s="396"/>
      <c r="GR329" s="396"/>
      <c r="GS329" s="396"/>
      <c r="GT329" s="396"/>
      <c r="GU329" s="396"/>
      <c r="GV329" s="396"/>
      <c r="GW329" s="396"/>
      <c r="GX329" s="396"/>
      <c r="GY329" s="396"/>
      <c r="GZ329" s="396"/>
      <c r="HA329" s="396"/>
      <c r="HB329" s="396"/>
      <c r="HC329" s="396"/>
      <c r="HD329" s="396"/>
      <c r="HE329" s="396"/>
      <c r="HF329" s="396"/>
      <c r="HG329" s="396"/>
      <c r="HH329" s="396"/>
      <c r="HI329" s="396"/>
      <c r="HJ329" s="396"/>
      <c r="HK329" s="396"/>
      <c r="HL329" s="396"/>
      <c r="HM329" s="396"/>
      <c r="HN329" s="396"/>
      <c r="HO329" s="396"/>
      <c r="HP329" s="396"/>
      <c r="HQ329" s="396"/>
      <c r="HR329" s="396"/>
      <c r="HS329" s="396"/>
      <c r="HT329" s="396"/>
      <c r="HU329" s="396"/>
      <c r="HV329" s="396"/>
      <c r="HW329" s="396"/>
      <c r="HX329" s="396"/>
      <c r="HY329" s="396"/>
      <c r="HZ329" s="396"/>
      <c r="IA329" s="396"/>
      <c r="IB329" s="396"/>
      <c r="IC329" s="396"/>
      <c r="ID329" s="396"/>
      <c r="IE329" s="396"/>
      <c r="IF329" s="396"/>
      <c r="IG329" s="396"/>
      <c r="IH329" s="396"/>
      <c r="II329" s="396"/>
      <c r="IJ329" s="396"/>
      <c r="IK329" s="396"/>
      <c r="IL329" s="396"/>
      <c r="IM329" s="396"/>
      <c r="IN329" s="396"/>
      <c r="IO329" s="396"/>
      <c r="IP329" s="396"/>
      <c r="IQ329" s="396"/>
      <c r="IR329" s="396"/>
      <c r="IS329" s="396"/>
      <c r="IT329" s="396"/>
      <c r="IU329" s="396"/>
      <c r="IV329" s="396"/>
      <c r="IW329" s="396"/>
      <c r="IX329" s="396"/>
      <c r="IY329" s="396"/>
      <c r="IZ329" s="396"/>
      <c r="JA329" s="396"/>
      <c r="JB329" s="396"/>
      <c r="JC329" s="396"/>
      <c r="JD329" s="396"/>
      <c r="JE329" s="396"/>
      <c r="JF329" s="396"/>
      <c r="JG329" s="396"/>
      <c r="JH329" s="396"/>
      <c r="JI329" s="396"/>
      <c r="JJ329" s="396"/>
      <c r="JK329" s="396"/>
      <c r="JL329" s="396"/>
      <c r="JM329" s="396"/>
      <c r="JN329" s="396"/>
      <c r="JO329" s="396"/>
      <c r="JP329" s="396"/>
      <c r="JQ329" s="396"/>
      <c r="JR329" s="396"/>
      <c r="JS329" s="396"/>
      <c r="JT329" s="396"/>
      <c r="JU329" s="396"/>
      <c r="JV329" s="396"/>
      <c r="JW329" s="396"/>
      <c r="JX329" s="396"/>
      <c r="JY329" s="396"/>
      <c r="JZ329" s="396"/>
      <c r="KA329" s="396"/>
      <c r="KB329" s="396"/>
      <c r="KC329" s="396"/>
      <c r="KD329" s="396"/>
      <c r="KE329" s="396"/>
      <c r="KF329" s="396"/>
      <c r="KG329" s="396"/>
      <c r="KH329" s="396"/>
      <c r="KI329" s="396"/>
      <c r="KJ329" s="396"/>
      <c r="KK329" s="396"/>
      <c r="KL329" s="396"/>
      <c r="KM329" s="396"/>
      <c r="KN329" s="396"/>
      <c r="KO329" s="396"/>
      <c r="KP329" s="396"/>
      <c r="KQ329" s="396"/>
      <c r="KR329" s="396"/>
      <c r="KS329" s="396"/>
      <c r="KT329" s="396"/>
      <c r="KU329" s="396"/>
      <c r="KV329" s="396"/>
      <c r="KW329" s="396"/>
      <c r="KX329" s="396"/>
      <c r="KY329" s="396"/>
      <c r="KZ329" s="396"/>
      <c r="LA329" s="396"/>
      <c r="LB329" s="396"/>
      <c r="LC329" s="396"/>
      <c r="LD329" s="396"/>
      <c r="LE329" s="396"/>
      <c r="LF329" s="396"/>
      <c r="LG329" s="396"/>
      <c r="LH329" s="396"/>
      <c r="LI329" s="396"/>
      <c r="LJ329" s="396"/>
      <c r="LK329" s="396"/>
      <c r="LL329" s="396"/>
      <c r="LM329" s="396"/>
      <c r="LN329" s="396"/>
      <c r="LO329" s="396"/>
      <c r="LP329" s="396"/>
      <c r="LQ329" s="396"/>
      <c r="LR329" s="396"/>
      <c r="LS329" s="396"/>
      <c r="LT329" s="396"/>
      <c r="LU329" s="396"/>
      <c r="LV329" s="396"/>
      <c r="LW329" s="396"/>
      <c r="LX329" s="396"/>
      <c r="LY329" s="396"/>
      <c r="LZ329" s="396"/>
      <c r="MA329" s="396"/>
      <c r="MB329" s="396"/>
      <c r="MC329" s="396"/>
      <c r="MD329" s="396"/>
      <c r="ME329" s="396"/>
      <c r="MF329" s="396"/>
      <c r="MG329" s="396"/>
      <c r="MH329" s="396"/>
      <c r="MI329" s="396"/>
      <c r="MJ329" s="396"/>
      <c r="MK329" s="396"/>
      <c r="ML329" s="396"/>
      <c r="MM329" s="396"/>
      <c r="MN329" s="396"/>
      <c r="MO329" s="396"/>
      <c r="MP329" s="396"/>
      <c r="MQ329" s="396"/>
      <c r="MR329" s="396"/>
      <c r="MS329" s="396"/>
      <c r="MT329" s="396"/>
      <c r="MU329" s="396"/>
      <c r="MV329" s="396"/>
      <c r="MW329" s="396"/>
      <c r="MX329" s="396"/>
      <c r="MY329" s="396"/>
      <c r="MZ329" s="396"/>
      <c r="NA329" s="396"/>
      <c r="NB329" s="396"/>
      <c r="NC329" s="396"/>
      <c r="ND329" s="396"/>
      <c r="NE329" s="396"/>
      <c r="NF329" s="396"/>
      <c r="NG329" s="396"/>
      <c r="NH329" s="396"/>
      <c r="NI329" s="396"/>
      <c r="NJ329" s="396"/>
      <c r="NK329" s="396"/>
      <c r="NL329" s="396"/>
      <c r="NM329" s="396"/>
      <c r="NN329" s="396"/>
      <c r="NO329" s="396"/>
      <c r="NP329" s="396"/>
      <c r="NQ329" s="396"/>
      <c r="NR329" s="396"/>
      <c r="NS329" s="396"/>
      <c r="NT329" s="396"/>
      <c r="NU329" s="396"/>
      <c r="NV329" s="396"/>
      <c r="NW329" s="396"/>
      <c r="NX329" s="396"/>
      <c r="NY329" s="396"/>
      <c r="NZ329" s="396"/>
      <c r="OA329" s="396"/>
      <c r="OB329" s="396"/>
      <c r="OC329" s="396"/>
      <c r="OD329" s="396"/>
      <c r="OE329" s="396"/>
      <c r="OF329" s="396"/>
      <c r="OG329" s="396"/>
      <c r="OH329" s="396"/>
      <c r="OI329" s="396"/>
      <c r="OJ329" s="396"/>
      <c r="OK329" s="396"/>
      <c r="OL329" s="396"/>
      <c r="OM329" s="396"/>
      <c r="ON329" s="396"/>
      <c r="OO329" s="396"/>
      <c r="OP329" s="396"/>
      <c r="OQ329" s="396"/>
      <c r="OR329" s="396"/>
      <c r="OS329" s="396"/>
      <c r="OT329" s="396"/>
      <c r="OU329" s="396"/>
      <c r="OV329" s="396"/>
      <c r="OW329" s="396"/>
      <c r="OX329" s="396"/>
      <c r="OY329" s="396"/>
      <c r="OZ329" s="396"/>
      <c r="PA329" s="396"/>
      <c r="PB329" s="396"/>
      <c r="PC329" s="396"/>
      <c r="PD329" s="396"/>
      <c r="PE329" s="396"/>
      <c r="PF329" s="396"/>
      <c r="PG329" s="396"/>
      <c r="PH329" s="396"/>
      <c r="PI329" s="396"/>
      <c r="PJ329" s="396"/>
      <c r="PK329" s="396"/>
      <c r="PL329" s="396"/>
      <c r="PM329" s="396"/>
      <c r="PN329" s="396"/>
      <c r="PO329" s="396"/>
      <c r="PP329" s="396"/>
      <c r="PQ329" s="396"/>
      <c r="PR329" s="396"/>
      <c r="PS329" s="396"/>
      <c r="PT329" s="396"/>
      <c r="PU329" s="396"/>
      <c r="PV329" s="396"/>
      <c r="PW329" s="396"/>
      <c r="PX329" s="396"/>
      <c r="PY329" s="396"/>
      <c r="PZ329" s="396"/>
      <c r="QA329" s="396"/>
      <c r="QB329" s="396"/>
      <c r="QC329" s="396"/>
      <c r="QD329" s="396"/>
      <c r="QE329" s="396"/>
      <c r="QF329" s="396"/>
      <c r="QG329" s="396"/>
      <c r="QH329" s="396"/>
      <c r="QI329" s="396"/>
      <c r="QJ329" s="396"/>
      <c r="QK329" s="396"/>
      <c r="QL329" s="396"/>
      <c r="QM329" s="396"/>
      <c r="QN329" s="396"/>
      <c r="QO329" s="396"/>
      <c r="QP329" s="396"/>
      <c r="QQ329" s="396"/>
      <c r="QR329" s="396"/>
      <c r="QS329" s="396"/>
      <c r="QT329" s="396"/>
    </row>
    <row r="330" spans="1:462" s="397" customFormat="1">
      <c r="A330" s="377"/>
      <c r="B330" s="145" t="s">
        <v>1498</v>
      </c>
      <c r="C330" s="129"/>
      <c r="D330" s="129" t="s">
        <v>19</v>
      </c>
      <c r="E330" s="146"/>
      <c r="F330" s="158"/>
      <c r="G330" s="396"/>
      <c r="H330" s="396"/>
      <c r="I330" s="396"/>
      <c r="J330" s="396"/>
      <c r="K330" s="396"/>
      <c r="L330" s="396"/>
      <c r="M330" s="396"/>
      <c r="N330" s="396"/>
      <c r="O330" s="396"/>
      <c r="P330" s="396"/>
      <c r="Q330" s="396"/>
      <c r="R330" s="396"/>
      <c r="S330" s="396"/>
      <c r="T330" s="396"/>
      <c r="U330" s="396"/>
      <c r="V330" s="396"/>
      <c r="W330" s="396"/>
      <c r="X330" s="396"/>
      <c r="Y330" s="396"/>
      <c r="Z330" s="396"/>
      <c r="AA330" s="396"/>
      <c r="AB330" s="396"/>
      <c r="AC330" s="396"/>
      <c r="AD330" s="396"/>
      <c r="AE330" s="396"/>
      <c r="AF330" s="396"/>
      <c r="AG330" s="396"/>
      <c r="AH330" s="396"/>
      <c r="AI330" s="396"/>
      <c r="AJ330" s="396"/>
      <c r="AK330" s="396"/>
      <c r="AL330" s="396"/>
      <c r="AM330" s="396"/>
      <c r="AN330" s="396"/>
      <c r="AO330" s="396"/>
      <c r="AP330" s="396"/>
      <c r="AQ330" s="396"/>
      <c r="AR330" s="396"/>
      <c r="AS330" s="396"/>
      <c r="AT330" s="396"/>
      <c r="AU330" s="396"/>
      <c r="AV330" s="396"/>
      <c r="AW330" s="396"/>
      <c r="AX330" s="396"/>
      <c r="AY330" s="396"/>
      <c r="AZ330" s="396"/>
      <c r="BA330" s="396"/>
      <c r="BB330" s="396"/>
      <c r="BC330" s="396"/>
      <c r="BD330" s="396"/>
      <c r="BE330" s="396"/>
      <c r="BF330" s="396"/>
      <c r="BG330" s="396"/>
      <c r="BH330" s="396"/>
      <c r="BI330" s="396"/>
      <c r="BJ330" s="396"/>
      <c r="BK330" s="396"/>
      <c r="BL330" s="396"/>
      <c r="BM330" s="396"/>
      <c r="BN330" s="396"/>
      <c r="BO330" s="396"/>
      <c r="BP330" s="396"/>
      <c r="BQ330" s="396"/>
      <c r="BR330" s="396"/>
      <c r="BS330" s="396"/>
      <c r="BT330" s="396"/>
      <c r="BU330" s="396"/>
      <c r="BV330" s="396"/>
      <c r="BW330" s="396"/>
      <c r="BX330" s="396"/>
      <c r="BY330" s="396"/>
      <c r="BZ330" s="396"/>
      <c r="CA330" s="396"/>
      <c r="CB330" s="396"/>
      <c r="CC330" s="396"/>
      <c r="CD330" s="396"/>
      <c r="CE330" s="396"/>
      <c r="CF330" s="396"/>
      <c r="CG330" s="396"/>
      <c r="CH330" s="396"/>
      <c r="CI330" s="396"/>
      <c r="CJ330" s="396"/>
      <c r="CK330" s="396"/>
      <c r="CL330" s="396"/>
      <c r="CM330" s="396"/>
      <c r="CN330" s="396"/>
      <c r="CO330" s="396"/>
      <c r="CP330" s="396"/>
      <c r="CQ330" s="396"/>
      <c r="CR330" s="396"/>
      <c r="CS330" s="396"/>
      <c r="CT330" s="396"/>
      <c r="CU330" s="396"/>
      <c r="CV330" s="396"/>
      <c r="CW330" s="396"/>
      <c r="CX330" s="396"/>
      <c r="CY330" s="396"/>
      <c r="CZ330" s="396"/>
      <c r="DA330" s="396"/>
      <c r="DB330" s="396"/>
      <c r="DC330" s="396"/>
      <c r="DD330" s="396"/>
      <c r="DE330" s="396"/>
      <c r="DF330" s="396"/>
      <c r="DG330" s="396"/>
      <c r="DH330" s="396"/>
      <c r="DI330" s="396"/>
      <c r="DJ330" s="396"/>
      <c r="DK330" s="396"/>
      <c r="DL330" s="396"/>
      <c r="DM330" s="396"/>
      <c r="DN330" s="396"/>
      <c r="DO330" s="396"/>
      <c r="DP330" s="396"/>
      <c r="DQ330" s="396"/>
      <c r="DR330" s="396"/>
      <c r="DS330" s="396"/>
      <c r="DT330" s="396"/>
      <c r="DU330" s="396"/>
      <c r="DV330" s="396"/>
      <c r="DW330" s="396"/>
      <c r="DX330" s="396"/>
      <c r="DY330" s="396"/>
      <c r="DZ330" s="396"/>
      <c r="EA330" s="396"/>
      <c r="EB330" s="396"/>
      <c r="EC330" s="396"/>
      <c r="ED330" s="396"/>
      <c r="EE330" s="396"/>
      <c r="EF330" s="396"/>
      <c r="EG330" s="396"/>
      <c r="EH330" s="396"/>
      <c r="EI330" s="396"/>
      <c r="EJ330" s="396"/>
      <c r="EK330" s="396"/>
      <c r="EL330" s="396"/>
      <c r="EM330" s="396"/>
      <c r="EN330" s="396"/>
      <c r="EO330" s="396"/>
      <c r="EP330" s="396"/>
      <c r="EQ330" s="396"/>
      <c r="ER330" s="396"/>
      <c r="ES330" s="396"/>
      <c r="ET330" s="396"/>
      <c r="EU330" s="396"/>
      <c r="EV330" s="396"/>
      <c r="EW330" s="396"/>
      <c r="EX330" s="396"/>
      <c r="EY330" s="396"/>
      <c r="EZ330" s="396"/>
      <c r="FA330" s="396"/>
      <c r="FB330" s="396"/>
      <c r="FC330" s="396"/>
      <c r="FD330" s="396"/>
      <c r="FE330" s="396"/>
      <c r="FF330" s="396"/>
      <c r="FG330" s="396"/>
      <c r="FH330" s="396"/>
      <c r="FI330" s="396"/>
      <c r="FJ330" s="396"/>
      <c r="FK330" s="396"/>
      <c r="FL330" s="396"/>
      <c r="FM330" s="396"/>
      <c r="FN330" s="396"/>
      <c r="FO330" s="396"/>
      <c r="FP330" s="396"/>
      <c r="FQ330" s="396"/>
      <c r="FR330" s="396"/>
      <c r="FS330" s="396"/>
      <c r="FT330" s="396"/>
      <c r="FU330" s="396"/>
      <c r="FV330" s="396"/>
      <c r="FW330" s="396"/>
      <c r="FX330" s="396"/>
      <c r="FY330" s="396"/>
      <c r="FZ330" s="396"/>
      <c r="GA330" s="396"/>
      <c r="GB330" s="396"/>
      <c r="GC330" s="396"/>
      <c r="GD330" s="396"/>
      <c r="GE330" s="396"/>
      <c r="GF330" s="396"/>
      <c r="GG330" s="396"/>
      <c r="GH330" s="396"/>
      <c r="GI330" s="396"/>
      <c r="GJ330" s="396"/>
      <c r="GK330" s="396"/>
      <c r="GL330" s="396"/>
      <c r="GM330" s="396"/>
      <c r="GN330" s="396"/>
      <c r="GO330" s="396"/>
      <c r="GP330" s="396"/>
      <c r="GQ330" s="396"/>
      <c r="GR330" s="396"/>
      <c r="GS330" s="396"/>
      <c r="GT330" s="396"/>
      <c r="GU330" s="396"/>
      <c r="GV330" s="396"/>
      <c r="GW330" s="396"/>
      <c r="GX330" s="396"/>
      <c r="GY330" s="396"/>
      <c r="GZ330" s="396"/>
      <c r="HA330" s="396"/>
      <c r="HB330" s="396"/>
      <c r="HC330" s="396"/>
      <c r="HD330" s="396"/>
      <c r="HE330" s="396"/>
      <c r="HF330" s="396"/>
      <c r="HG330" s="396"/>
      <c r="HH330" s="396"/>
      <c r="HI330" s="396"/>
      <c r="HJ330" s="396"/>
      <c r="HK330" s="396"/>
      <c r="HL330" s="396"/>
      <c r="HM330" s="396"/>
      <c r="HN330" s="396"/>
      <c r="HO330" s="396"/>
      <c r="HP330" s="396"/>
      <c r="HQ330" s="396"/>
      <c r="HR330" s="396"/>
      <c r="HS330" s="396"/>
      <c r="HT330" s="396"/>
      <c r="HU330" s="396"/>
      <c r="HV330" s="396"/>
      <c r="HW330" s="396"/>
      <c r="HX330" s="396"/>
      <c r="HY330" s="396"/>
      <c r="HZ330" s="396"/>
      <c r="IA330" s="396"/>
      <c r="IB330" s="396"/>
      <c r="IC330" s="396"/>
      <c r="ID330" s="396"/>
      <c r="IE330" s="396"/>
      <c r="IF330" s="396"/>
      <c r="IG330" s="396"/>
      <c r="IH330" s="396"/>
      <c r="II330" s="396"/>
      <c r="IJ330" s="396"/>
      <c r="IK330" s="396"/>
      <c r="IL330" s="396"/>
      <c r="IM330" s="396"/>
      <c r="IN330" s="396"/>
      <c r="IO330" s="396"/>
      <c r="IP330" s="396"/>
      <c r="IQ330" s="396"/>
      <c r="IR330" s="396"/>
      <c r="IS330" s="396"/>
      <c r="IT330" s="396"/>
      <c r="IU330" s="396"/>
      <c r="IV330" s="396"/>
      <c r="IW330" s="396"/>
      <c r="IX330" s="396"/>
      <c r="IY330" s="396"/>
      <c r="IZ330" s="396"/>
      <c r="JA330" s="396"/>
      <c r="JB330" s="396"/>
      <c r="JC330" s="396"/>
      <c r="JD330" s="396"/>
      <c r="JE330" s="396"/>
      <c r="JF330" s="396"/>
      <c r="JG330" s="396"/>
      <c r="JH330" s="396"/>
      <c r="JI330" s="396"/>
      <c r="JJ330" s="396"/>
      <c r="JK330" s="396"/>
      <c r="JL330" s="396"/>
      <c r="JM330" s="396"/>
      <c r="JN330" s="396"/>
      <c r="JO330" s="396"/>
      <c r="JP330" s="396"/>
      <c r="JQ330" s="396"/>
      <c r="JR330" s="396"/>
      <c r="JS330" s="396"/>
      <c r="JT330" s="396"/>
      <c r="JU330" s="396"/>
      <c r="JV330" s="396"/>
      <c r="JW330" s="396"/>
      <c r="JX330" s="396"/>
      <c r="JY330" s="396"/>
      <c r="JZ330" s="396"/>
      <c r="KA330" s="396"/>
      <c r="KB330" s="396"/>
      <c r="KC330" s="396"/>
      <c r="KD330" s="396"/>
      <c r="KE330" s="396"/>
      <c r="KF330" s="396"/>
      <c r="KG330" s="396"/>
      <c r="KH330" s="396"/>
      <c r="KI330" s="396"/>
      <c r="KJ330" s="396"/>
      <c r="KK330" s="396"/>
      <c r="KL330" s="396"/>
      <c r="KM330" s="396"/>
      <c r="KN330" s="396"/>
      <c r="KO330" s="396"/>
      <c r="KP330" s="396"/>
      <c r="KQ330" s="396"/>
      <c r="KR330" s="396"/>
      <c r="KS330" s="396"/>
      <c r="KT330" s="396"/>
      <c r="KU330" s="396"/>
      <c r="KV330" s="396"/>
      <c r="KW330" s="396"/>
      <c r="KX330" s="396"/>
      <c r="KY330" s="396"/>
      <c r="KZ330" s="396"/>
      <c r="LA330" s="396"/>
      <c r="LB330" s="396"/>
      <c r="LC330" s="396"/>
      <c r="LD330" s="396"/>
      <c r="LE330" s="396"/>
      <c r="LF330" s="396"/>
      <c r="LG330" s="396"/>
      <c r="LH330" s="396"/>
      <c r="LI330" s="396"/>
      <c r="LJ330" s="396"/>
      <c r="LK330" s="396"/>
      <c r="LL330" s="396"/>
      <c r="LM330" s="396"/>
      <c r="LN330" s="396"/>
      <c r="LO330" s="396"/>
      <c r="LP330" s="396"/>
      <c r="LQ330" s="396"/>
      <c r="LR330" s="396"/>
      <c r="LS330" s="396"/>
      <c r="LT330" s="396"/>
      <c r="LU330" s="396"/>
      <c r="LV330" s="396"/>
      <c r="LW330" s="396"/>
      <c r="LX330" s="396"/>
      <c r="LY330" s="396"/>
      <c r="LZ330" s="396"/>
      <c r="MA330" s="396"/>
      <c r="MB330" s="396"/>
      <c r="MC330" s="396"/>
      <c r="MD330" s="396"/>
      <c r="ME330" s="396"/>
      <c r="MF330" s="396"/>
      <c r="MG330" s="396"/>
      <c r="MH330" s="396"/>
      <c r="MI330" s="396"/>
      <c r="MJ330" s="396"/>
      <c r="MK330" s="396"/>
      <c r="ML330" s="396"/>
      <c r="MM330" s="396"/>
      <c r="MN330" s="396"/>
      <c r="MO330" s="396"/>
      <c r="MP330" s="396"/>
      <c r="MQ330" s="396"/>
      <c r="MR330" s="396"/>
      <c r="MS330" s="396"/>
      <c r="MT330" s="396"/>
      <c r="MU330" s="396"/>
      <c r="MV330" s="396"/>
      <c r="MW330" s="396"/>
      <c r="MX330" s="396"/>
      <c r="MY330" s="396"/>
      <c r="MZ330" s="396"/>
      <c r="NA330" s="396"/>
      <c r="NB330" s="396"/>
      <c r="NC330" s="396"/>
      <c r="ND330" s="396"/>
      <c r="NE330" s="396"/>
      <c r="NF330" s="396"/>
      <c r="NG330" s="396"/>
      <c r="NH330" s="396"/>
      <c r="NI330" s="396"/>
      <c r="NJ330" s="396"/>
      <c r="NK330" s="396"/>
      <c r="NL330" s="396"/>
      <c r="NM330" s="396"/>
      <c r="NN330" s="396"/>
      <c r="NO330" s="396"/>
      <c r="NP330" s="396"/>
      <c r="NQ330" s="396"/>
      <c r="NR330" s="396"/>
      <c r="NS330" s="396"/>
      <c r="NT330" s="396"/>
      <c r="NU330" s="396"/>
      <c r="NV330" s="396"/>
      <c r="NW330" s="396"/>
      <c r="NX330" s="396"/>
      <c r="NY330" s="396"/>
      <c r="NZ330" s="396"/>
      <c r="OA330" s="396"/>
      <c r="OB330" s="396"/>
      <c r="OC330" s="396"/>
      <c r="OD330" s="396"/>
      <c r="OE330" s="396"/>
      <c r="OF330" s="396"/>
      <c r="OG330" s="396"/>
      <c r="OH330" s="396"/>
      <c r="OI330" s="396"/>
      <c r="OJ330" s="396"/>
      <c r="OK330" s="396"/>
      <c r="OL330" s="396"/>
      <c r="OM330" s="396"/>
      <c r="ON330" s="396"/>
      <c r="OO330" s="396"/>
      <c r="OP330" s="396"/>
      <c r="OQ330" s="396"/>
      <c r="OR330" s="396"/>
      <c r="OS330" s="396"/>
      <c r="OT330" s="396"/>
      <c r="OU330" s="396"/>
      <c r="OV330" s="396"/>
      <c r="OW330" s="396"/>
      <c r="OX330" s="396"/>
      <c r="OY330" s="396"/>
      <c r="OZ330" s="396"/>
      <c r="PA330" s="396"/>
      <c r="PB330" s="396"/>
      <c r="PC330" s="396"/>
      <c r="PD330" s="396"/>
      <c r="PE330" s="396"/>
      <c r="PF330" s="396"/>
      <c r="PG330" s="396"/>
      <c r="PH330" s="396"/>
      <c r="PI330" s="396"/>
      <c r="PJ330" s="396"/>
      <c r="PK330" s="396"/>
      <c r="PL330" s="396"/>
      <c r="PM330" s="396"/>
      <c r="PN330" s="396"/>
      <c r="PO330" s="396"/>
      <c r="PP330" s="396"/>
      <c r="PQ330" s="396"/>
      <c r="PR330" s="396"/>
      <c r="PS330" s="396"/>
      <c r="PT330" s="396"/>
      <c r="PU330" s="396"/>
      <c r="PV330" s="396"/>
      <c r="PW330" s="396"/>
      <c r="PX330" s="396"/>
      <c r="PY330" s="396"/>
      <c r="PZ330" s="396"/>
      <c r="QA330" s="396"/>
      <c r="QB330" s="396"/>
      <c r="QC330" s="396"/>
      <c r="QD330" s="396"/>
      <c r="QE330" s="396"/>
      <c r="QF330" s="396"/>
      <c r="QG330" s="396"/>
      <c r="QH330" s="396"/>
      <c r="QI330" s="396"/>
      <c r="QJ330" s="396"/>
      <c r="QK330" s="396"/>
      <c r="QL330" s="396"/>
      <c r="QM330" s="396"/>
      <c r="QN330" s="396"/>
      <c r="QO330" s="396"/>
      <c r="QP330" s="396"/>
      <c r="QQ330" s="396"/>
      <c r="QR330" s="396"/>
      <c r="QS330" s="396"/>
      <c r="QT330" s="396"/>
    </row>
    <row r="331" spans="1:462" s="397" customFormat="1">
      <c r="A331" s="377"/>
      <c r="B331" s="145" t="s">
        <v>1499</v>
      </c>
      <c r="C331" s="129"/>
      <c r="D331" s="129" t="s">
        <v>19</v>
      </c>
      <c r="E331" s="146"/>
      <c r="F331" s="158"/>
      <c r="G331" s="396"/>
      <c r="H331" s="396"/>
      <c r="I331" s="396"/>
      <c r="J331" s="396"/>
      <c r="K331" s="396"/>
      <c r="L331" s="396"/>
      <c r="M331" s="396"/>
      <c r="N331" s="396"/>
      <c r="O331" s="396"/>
      <c r="P331" s="396"/>
      <c r="Q331" s="396"/>
      <c r="R331" s="396"/>
      <c r="S331" s="396"/>
      <c r="T331" s="396"/>
      <c r="U331" s="396"/>
      <c r="V331" s="396"/>
      <c r="W331" s="396"/>
      <c r="X331" s="396"/>
      <c r="Y331" s="396"/>
      <c r="Z331" s="396"/>
      <c r="AA331" s="396"/>
      <c r="AB331" s="396"/>
      <c r="AC331" s="396"/>
      <c r="AD331" s="396"/>
      <c r="AE331" s="396"/>
      <c r="AF331" s="396"/>
      <c r="AG331" s="396"/>
      <c r="AH331" s="396"/>
      <c r="AI331" s="396"/>
      <c r="AJ331" s="396"/>
      <c r="AK331" s="396"/>
      <c r="AL331" s="396"/>
      <c r="AM331" s="396"/>
      <c r="AN331" s="396"/>
      <c r="AO331" s="396"/>
      <c r="AP331" s="396"/>
      <c r="AQ331" s="396"/>
      <c r="AR331" s="396"/>
      <c r="AS331" s="396"/>
      <c r="AT331" s="396"/>
      <c r="AU331" s="396"/>
      <c r="AV331" s="396"/>
      <c r="AW331" s="396"/>
      <c r="AX331" s="396"/>
      <c r="AY331" s="396"/>
      <c r="AZ331" s="396"/>
      <c r="BA331" s="396"/>
      <c r="BB331" s="396"/>
      <c r="BC331" s="396"/>
      <c r="BD331" s="396"/>
      <c r="BE331" s="396"/>
      <c r="BF331" s="396"/>
      <c r="BG331" s="396"/>
      <c r="BH331" s="396"/>
      <c r="BI331" s="396"/>
      <c r="BJ331" s="396"/>
      <c r="BK331" s="396"/>
      <c r="BL331" s="396"/>
      <c r="BM331" s="396"/>
      <c r="BN331" s="396"/>
      <c r="BO331" s="396"/>
      <c r="BP331" s="396"/>
      <c r="BQ331" s="396"/>
      <c r="BR331" s="396"/>
      <c r="BS331" s="396"/>
      <c r="BT331" s="396"/>
      <c r="BU331" s="396"/>
      <c r="BV331" s="396"/>
      <c r="BW331" s="396"/>
      <c r="BX331" s="396"/>
      <c r="BY331" s="396"/>
      <c r="BZ331" s="396"/>
      <c r="CA331" s="396"/>
      <c r="CB331" s="396"/>
      <c r="CC331" s="396"/>
      <c r="CD331" s="396"/>
      <c r="CE331" s="396"/>
      <c r="CF331" s="396"/>
      <c r="CG331" s="396"/>
      <c r="CH331" s="396"/>
      <c r="CI331" s="396"/>
      <c r="CJ331" s="396"/>
      <c r="CK331" s="396"/>
      <c r="CL331" s="396"/>
      <c r="CM331" s="396"/>
      <c r="CN331" s="396"/>
      <c r="CO331" s="396"/>
      <c r="CP331" s="396"/>
      <c r="CQ331" s="396"/>
      <c r="CR331" s="396"/>
      <c r="CS331" s="396"/>
      <c r="CT331" s="396"/>
      <c r="CU331" s="396"/>
      <c r="CV331" s="396"/>
      <c r="CW331" s="396"/>
      <c r="CX331" s="396"/>
      <c r="CY331" s="396"/>
      <c r="CZ331" s="396"/>
      <c r="DA331" s="396"/>
      <c r="DB331" s="396"/>
      <c r="DC331" s="396"/>
      <c r="DD331" s="396"/>
      <c r="DE331" s="396"/>
      <c r="DF331" s="396"/>
      <c r="DG331" s="396"/>
      <c r="DH331" s="396"/>
      <c r="DI331" s="396"/>
      <c r="DJ331" s="396"/>
      <c r="DK331" s="396"/>
      <c r="DL331" s="396"/>
      <c r="DM331" s="396"/>
      <c r="DN331" s="396"/>
      <c r="DO331" s="396"/>
      <c r="DP331" s="396"/>
      <c r="DQ331" s="396"/>
      <c r="DR331" s="396"/>
      <c r="DS331" s="396"/>
      <c r="DT331" s="396"/>
      <c r="DU331" s="396"/>
      <c r="DV331" s="396"/>
      <c r="DW331" s="396"/>
      <c r="DX331" s="396"/>
      <c r="DY331" s="396"/>
      <c r="DZ331" s="396"/>
      <c r="EA331" s="396"/>
      <c r="EB331" s="396"/>
      <c r="EC331" s="396"/>
      <c r="ED331" s="396"/>
      <c r="EE331" s="396"/>
      <c r="EF331" s="396"/>
      <c r="EG331" s="396"/>
      <c r="EH331" s="396"/>
      <c r="EI331" s="396"/>
      <c r="EJ331" s="396"/>
      <c r="EK331" s="396"/>
      <c r="EL331" s="396"/>
      <c r="EM331" s="396"/>
      <c r="EN331" s="396"/>
      <c r="EO331" s="396"/>
      <c r="EP331" s="396"/>
      <c r="EQ331" s="396"/>
      <c r="ER331" s="396"/>
      <c r="ES331" s="396"/>
      <c r="ET331" s="396"/>
      <c r="EU331" s="396"/>
      <c r="EV331" s="396"/>
      <c r="EW331" s="396"/>
      <c r="EX331" s="396"/>
      <c r="EY331" s="396"/>
      <c r="EZ331" s="396"/>
      <c r="FA331" s="396"/>
      <c r="FB331" s="396"/>
      <c r="FC331" s="396"/>
      <c r="FD331" s="396"/>
      <c r="FE331" s="396"/>
      <c r="FF331" s="396"/>
      <c r="FG331" s="396"/>
      <c r="FH331" s="396"/>
      <c r="FI331" s="396"/>
      <c r="FJ331" s="396"/>
      <c r="FK331" s="396"/>
      <c r="FL331" s="396"/>
      <c r="FM331" s="396"/>
      <c r="FN331" s="396"/>
      <c r="FO331" s="396"/>
      <c r="FP331" s="396"/>
      <c r="FQ331" s="396"/>
      <c r="FR331" s="396"/>
      <c r="FS331" s="396"/>
      <c r="FT331" s="396"/>
      <c r="FU331" s="396"/>
      <c r="FV331" s="396"/>
      <c r="FW331" s="396"/>
      <c r="FX331" s="396"/>
      <c r="FY331" s="396"/>
      <c r="FZ331" s="396"/>
      <c r="GA331" s="396"/>
      <c r="GB331" s="396"/>
      <c r="GC331" s="396"/>
      <c r="GD331" s="396"/>
      <c r="GE331" s="396"/>
      <c r="GF331" s="396"/>
      <c r="GG331" s="396"/>
      <c r="GH331" s="396"/>
      <c r="GI331" s="396"/>
      <c r="GJ331" s="396"/>
      <c r="GK331" s="396"/>
      <c r="GL331" s="396"/>
      <c r="GM331" s="396"/>
      <c r="GN331" s="396"/>
      <c r="GO331" s="396"/>
      <c r="GP331" s="396"/>
      <c r="GQ331" s="396"/>
      <c r="GR331" s="396"/>
      <c r="GS331" s="396"/>
      <c r="GT331" s="396"/>
      <c r="GU331" s="396"/>
      <c r="GV331" s="396"/>
      <c r="GW331" s="396"/>
      <c r="GX331" s="396"/>
      <c r="GY331" s="396"/>
      <c r="GZ331" s="396"/>
      <c r="HA331" s="396"/>
      <c r="HB331" s="396"/>
      <c r="HC331" s="396"/>
      <c r="HD331" s="396"/>
      <c r="HE331" s="396"/>
      <c r="HF331" s="396"/>
      <c r="HG331" s="396"/>
      <c r="HH331" s="396"/>
      <c r="HI331" s="396"/>
      <c r="HJ331" s="396"/>
      <c r="HK331" s="396"/>
      <c r="HL331" s="396"/>
      <c r="HM331" s="396"/>
      <c r="HN331" s="396"/>
      <c r="HO331" s="396"/>
      <c r="HP331" s="396"/>
      <c r="HQ331" s="396"/>
      <c r="HR331" s="396"/>
      <c r="HS331" s="396"/>
      <c r="HT331" s="396"/>
      <c r="HU331" s="396"/>
      <c r="HV331" s="396"/>
      <c r="HW331" s="396"/>
      <c r="HX331" s="396"/>
      <c r="HY331" s="396"/>
      <c r="HZ331" s="396"/>
      <c r="IA331" s="396"/>
      <c r="IB331" s="396"/>
      <c r="IC331" s="396"/>
      <c r="ID331" s="396"/>
      <c r="IE331" s="396"/>
      <c r="IF331" s="396"/>
      <c r="IG331" s="396"/>
      <c r="IH331" s="396"/>
      <c r="II331" s="396"/>
      <c r="IJ331" s="396"/>
      <c r="IK331" s="396"/>
      <c r="IL331" s="396"/>
      <c r="IM331" s="396"/>
      <c r="IN331" s="396"/>
      <c r="IO331" s="396"/>
      <c r="IP331" s="396"/>
      <c r="IQ331" s="396"/>
      <c r="IR331" s="396"/>
      <c r="IS331" s="396"/>
      <c r="IT331" s="396"/>
      <c r="IU331" s="396"/>
      <c r="IV331" s="396"/>
      <c r="IW331" s="396"/>
      <c r="IX331" s="396"/>
      <c r="IY331" s="396"/>
      <c r="IZ331" s="396"/>
      <c r="JA331" s="396"/>
      <c r="JB331" s="396"/>
      <c r="JC331" s="396"/>
      <c r="JD331" s="396"/>
      <c r="JE331" s="396"/>
      <c r="JF331" s="396"/>
      <c r="JG331" s="396"/>
      <c r="JH331" s="396"/>
      <c r="JI331" s="396"/>
      <c r="JJ331" s="396"/>
      <c r="JK331" s="396"/>
      <c r="JL331" s="396"/>
      <c r="JM331" s="396"/>
      <c r="JN331" s="396"/>
      <c r="JO331" s="396"/>
      <c r="JP331" s="396"/>
      <c r="JQ331" s="396"/>
      <c r="JR331" s="396"/>
      <c r="JS331" s="396"/>
      <c r="JT331" s="396"/>
      <c r="JU331" s="396"/>
      <c r="JV331" s="396"/>
      <c r="JW331" s="396"/>
      <c r="JX331" s="396"/>
      <c r="JY331" s="396"/>
      <c r="JZ331" s="396"/>
      <c r="KA331" s="396"/>
      <c r="KB331" s="396"/>
      <c r="KC331" s="396"/>
      <c r="KD331" s="396"/>
      <c r="KE331" s="396"/>
      <c r="KF331" s="396"/>
      <c r="KG331" s="396"/>
      <c r="KH331" s="396"/>
      <c r="KI331" s="396"/>
      <c r="KJ331" s="396"/>
      <c r="KK331" s="396"/>
      <c r="KL331" s="396"/>
      <c r="KM331" s="396"/>
      <c r="KN331" s="396"/>
      <c r="KO331" s="396"/>
      <c r="KP331" s="396"/>
      <c r="KQ331" s="396"/>
      <c r="KR331" s="396"/>
      <c r="KS331" s="396"/>
      <c r="KT331" s="396"/>
      <c r="KU331" s="396"/>
      <c r="KV331" s="396"/>
      <c r="KW331" s="396"/>
      <c r="KX331" s="396"/>
      <c r="KY331" s="396"/>
      <c r="KZ331" s="396"/>
      <c r="LA331" s="396"/>
      <c r="LB331" s="396"/>
      <c r="LC331" s="396"/>
      <c r="LD331" s="396"/>
      <c r="LE331" s="396"/>
      <c r="LF331" s="396"/>
      <c r="LG331" s="396"/>
      <c r="LH331" s="396"/>
      <c r="LI331" s="396"/>
      <c r="LJ331" s="396"/>
      <c r="LK331" s="396"/>
      <c r="LL331" s="396"/>
      <c r="LM331" s="396"/>
      <c r="LN331" s="396"/>
      <c r="LO331" s="396"/>
      <c r="LP331" s="396"/>
      <c r="LQ331" s="396"/>
      <c r="LR331" s="396"/>
      <c r="LS331" s="396"/>
      <c r="LT331" s="396"/>
      <c r="LU331" s="396"/>
      <c r="LV331" s="396"/>
      <c r="LW331" s="396"/>
      <c r="LX331" s="396"/>
      <c r="LY331" s="396"/>
      <c r="LZ331" s="396"/>
      <c r="MA331" s="396"/>
      <c r="MB331" s="396"/>
      <c r="MC331" s="396"/>
      <c r="MD331" s="396"/>
      <c r="ME331" s="396"/>
      <c r="MF331" s="396"/>
      <c r="MG331" s="396"/>
      <c r="MH331" s="396"/>
      <c r="MI331" s="396"/>
      <c r="MJ331" s="396"/>
      <c r="MK331" s="396"/>
      <c r="ML331" s="396"/>
      <c r="MM331" s="396"/>
      <c r="MN331" s="396"/>
      <c r="MO331" s="396"/>
      <c r="MP331" s="396"/>
      <c r="MQ331" s="396"/>
      <c r="MR331" s="396"/>
      <c r="MS331" s="396"/>
      <c r="MT331" s="396"/>
      <c r="MU331" s="396"/>
      <c r="MV331" s="396"/>
      <c r="MW331" s="396"/>
      <c r="MX331" s="396"/>
      <c r="MY331" s="396"/>
      <c r="MZ331" s="396"/>
      <c r="NA331" s="396"/>
      <c r="NB331" s="396"/>
      <c r="NC331" s="396"/>
      <c r="ND331" s="396"/>
      <c r="NE331" s="396"/>
      <c r="NF331" s="396"/>
      <c r="NG331" s="396"/>
      <c r="NH331" s="396"/>
      <c r="NI331" s="396"/>
      <c r="NJ331" s="396"/>
      <c r="NK331" s="396"/>
      <c r="NL331" s="396"/>
      <c r="NM331" s="396"/>
      <c r="NN331" s="396"/>
      <c r="NO331" s="396"/>
      <c r="NP331" s="396"/>
      <c r="NQ331" s="396"/>
      <c r="NR331" s="396"/>
      <c r="NS331" s="396"/>
      <c r="NT331" s="396"/>
      <c r="NU331" s="396"/>
      <c r="NV331" s="396"/>
      <c r="NW331" s="396"/>
      <c r="NX331" s="396"/>
      <c r="NY331" s="396"/>
      <c r="NZ331" s="396"/>
      <c r="OA331" s="396"/>
      <c r="OB331" s="396"/>
      <c r="OC331" s="396"/>
      <c r="OD331" s="396"/>
      <c r="OE331" s="396"/>
      <c r="OF331" s="396"/>
      <c r="OG331" s="396"/>
      <c r="OH331" s="396"/>
      <c r="OI331" s="396"/>
      <c r="OJ331" s="396"/>
      <c r="OK331" s="396"/>
      <c r="OL331" s="396"/>
      <c r="OM331" s="396"/>
      <c r="ON331" s="396"/>
      <c r="OO331" s="396"/>
      <c r="OP331" s="396"/>
      <c r="OQ331" s="396"/>
      <c r="OR331" s="396"/>
      <c r="OS331" s="396"/>
      <c r="OT331" s="396"/>
      <c r="OU331" s="396"/>
      <c r="OV331" s="396"/>
      <c r="OW331" s="396"/>
      <c r="OX331" s="396"/>
      <c r="OY331" s="396"/>
      <c r="OZ331" s="396"/>
      <c r="PA331" s="396"/>
      <c r="PB331" s="396"/>
      <c r="PC331" s="396"/>
      <c r="PD331" s="396"/>
      <c r="PE331" s="396"/>
      <c r="PF331" s="396"/>
      <c r="PG331" s="396"/>
      <c r="PH331" s="396"/>
      <c r="PI331" s="396"/>
      <c r="PJ331" s="396"/>
      <c r="PK331" s="396"/>
      <c r="PL331" s="396"/>
      <c r="PM331" s="396"/>
      <c r="PN331" s="396"/>
      <c r="PO331" s="396"/>
      <c r="PP331" s="396"/>
      <c r="PQ331" s="396"/>
      <c r="PR331" s="396"/>
      <c r="PS331" s="396"/>
      <c r="PT331" s="396"/>
      <c r="PU331" s="396"/>
      <c r="PV331" s="396"/>
      <c r="PW331" s="396"/>
      <c r="PX331" s="396"/>
      <c r="PY331" s="396"/>
      <c r="PZ331" s="396"/>
      <c r="QA331" s="396"/>
      <c r="QB331" s="396"/>
      <c r="QC331" s="396"/>
      <c r="QD331" s="396"/>
      <c r="QE331" s="396"/>
      <c r="QF331" s="396"/>
      <c r="QG331" s="396"/>
      <c r="QH331" s="396"/>
      <c r="QI331" s="396"/>
      <c r="QJ331" s="396"/>
      <c r="QK331" s="396"/>
      <c r="QL331" s="396"/>
      <c r="QM331" s="396"/>
      <c r="QN331" s="396"/>
      <c r="QO331" s="396"/>
      <c r="QP331" s="396"/>
      <c r="QQ331" s="396"/>
      <c r="QR331" s="396"/>
      <c r="QS331" s="396"/>
      <c r="QT331" s="396"/>
    </row>
    <row r="332" spans="1:462" s="397" customFormat="1">
      <c r="A332" s="377"/>
      <c r="B332" s="145" t="s">
        <v>1500</v>
      </c>
      <c r="C332" s="129"/>
      <c r="D332" s="129" t="s">
        <v>19</v>
      </c>
      <c r="E332" s="146"/>
      <c r="F332" s="158"/>
      <c r="G332" s="396"/>
      <c r="H332" s="396"/>
      <c r="I332" s="396"/>
      <c r="J332" s="396"/>
      <c r="K332" s="396"/>
      <c r="L332" s="396"/>
      <c r="M332" s="396"/>
      <c r="N332" s="396"/>
      <c r="O332" s="396"/>
      <c r="P332" s="396"/>
      <c r="Q332" s="396"/>
      <c r="R332" s="396"/>
      <c r="S332" s="396"/>
      <c r="T332" s="396"/>
      <c r="U332" s="396"/>
      <c r="V332" s="396"/>
      <c r="W332" s="396"/>
      <c r="X332" s="396"/>
      <c r="Y332" s="396"/>
      <c r="Z332" s="396"/>
      <c r="AA332" s="396"/>
      <c r="AB332" s="396"/>
      <c r="AC332" s="396"/>
      <c r="AD332" s="396"/>
      <c r="AE332" s="396"/>
      <c r="AF332" s="396"/>
      <c r="AG332" s="396"/>
      <c r="AH332" s="396"/>
      <c r="AI332" s="396"/>
      <c r="AJ332" s="396"/>
      <c r="AK332" s="396"/>
      <c r="AL332" s="396"/>
      <c r="AM332" s="396"/>
      <c r="AN332" s="396"/>
      <c r="AO332" s="396"/>
      <c r="AP332" s="396"/>
      <c r="AQ332" s="396"/>
      <c r="AR332" s="396"/>
      <c r="AS332" s="396"/>
      <c r="AT332" s="396"/>
      <c r="AU332" s="396"/>
      <c r="AV332" s="396"/>
      <c r="AW332" s="396"/>
      <c r="AX332" s="396"/>
      <c r="AY332" s="396"/>
      <c r="AZ332" s="396"/>
      <c r="BA332" s="396"/>
      <c r="BB332" s="396"/>
      <c r="BC332" s="396"/>
      <c r="BD332" s="396"/>
      <c r="BE332" s="396"/>
      <c r="BF332" s="396"/>
      <c r="BG332" s="396"/>
      <c r="BH332" s="396"/>
      <c r="BI332" s="396"/>
      <c r="BJ332" s="396"/>
      <c r="BK332" s="396"/>
      <c r="BL332" s="396"/>
      <c r="BM332" s="396"/>
      <c r="BN332" s="396"/>
      <c r="BO332" s="396"/>
      <c r="BP332" s="396"/>
      <c r="BQ332" s="396"/>
      <c r="BR332" s="396"/>
      <c r="BS332" s="396"/>
      <c r="BT332" s="396"/>
      <c r="BU332" s="396"/>
      <c r="BV332" s="396"/>
      <c r="BW332" s="396"/>
      <c r="BX332" s="396"/>
      <c r="BY332" s="396"/>
      <c r="BZ332" s="396"/>
      <c r="CA332" s="396"/>
      <c r="CB332" s="396"/>
      <c r="CC332" s="396"/>
      <c r="CD332" s="396"/>
      <c r="CE332" s="396"/>
      <c r="CF332" s="396"/>
      <c r="CG332" s="396"/>
      <c r="CH332" s="396"/>
      <c r="CI332" s="396"/>
      <c r="CJ332" s="396"/>
      <c r="CK332" s="396"/>
      <c r="CL332" s="396"/>
      <c r="CM332" s="396"/>
      <c r="CN332" s="396"/>
      <c r="CO332" s="396"/>
      <c r="CP332" s="396"/>
      <c r="CQ332" s="396"/>
      <c r="CR332" s="396"/>
      <c r="CS332" s="396"/>
      <c r="CT332" s="396"/>
      <c r="CU332" s="396"/>
      <c r="CV332" s="396"/>
      <c r="CW332" s="396"/>
      <c r="CX332" s="396"/>
      <c r="CY332" s="396"/>
      <c r="CZ332" s="396"/>
      <c r="DA332" s="396"/>
      <c r="DB332" s="396"/>
      <c r="DC332" s="396"/>
      <c r="DD332" s="396"/>
      <c r="DE332" s="396"/>
      <c r="DF332" s="396"/>
      <c r="DG332" s="396"/>
      <c r="DH332" s="396"/>
      <c r="DI332" s="396"/>
      <c r="DJ332" s="396"/>
      <c r="DK332" s="396"/>
      <c r="DL332" s="396"/>
      <c r="DM332" s="396"/>
      <c r="DN332" s="396"/>
      <c r="DO332" s="396"/>
      <c r="DP332" s="396"/>
      <c r="DQ332" s="396"/>
      <c r="DR332" s="396"/>
      <c r="DS332" s="396"/>
      <c r="DT332" s="396"/>
      <c r="DU332" s="396"/>
      <c r="DV332" s="396"/>
      <c r="DW332" s="396"/>
      <c r="DX332" s="396"/>
      <c r="DY332" s="396"/>
      <c r="DZ332" s="396"/>
      <c r="EA332" s="396"/>
      <c r="EB332" s="396"/>
      <c r="EC332" s="396"/>
      <c r="ED332" s="396"/>
      <c r="EE332" s="396"/>
      <c r="EF332" s="396"/>
      <c r="EG332" s="396"/>
      <c r="EH332" s="396"/>
      <c r="EI332" s="396"/>
      <c r="EJ332" s="396"/>
      <c r="EK332" s="396"/>
      <c r="EL332" s="396"/>
      <c r="EM332" s="396"/>
      <c r="EN332" s="396"/>
      <c r="EO332" s="396"/>
      <c r="EP332" s="396"/>
      <c r="EQ332" s="396"/>
      <c r="ER332" s="396"/>
      <c r="ES332" s="396"/>
      <c r="ET332" s="396"/>
      <c r="EU332" s="396"/>
      <c r="EV332" s="396"/>
      <c r="EW332" s="396"/>
      <c r="EX332" s="396"/>
      <c r="EY332" s="396"/>
      <c r="EZ332" s="396"/>
      <c r="FA332" s="396"/>
      <c r="FB332" s="396"/>
      <c r="FC332" s="396"/>
      <c r="FD332" s="396"/>
      <c r="FE332" s="396"/>
      <c r="FF332" s="396"/>
      <c r="FG332" s="396"/>
      <c r="FH332" s="396"/>
      <c r="FI332" s="396"/>
      <c r="FJ332" s="396"/>
      <c r="FK332" s="396"/>
      <c r="FL332" s="396"/>
      <c r="FM332" s="396"/>
      <c r="FN332" s="396"/>
      <c r="FO332" s="396"/>
      <c r="FP332" s="396"/>
      <c r="FQ332" s="396"/>
      <c r="FR332" s="396"/>
      <c r="FS332" s="396"/>
      <c r="FT332" s="396"/>
      <c r="FU332" s="396"/>
      <c r="FV332" s="396"/>
      <c r="FW332" s="396"/>
      <c r="FX332" s="396"/>
      <c r="FY332" s="396"/>
      <c r="FZ332" s="396"/>
      <c r="GA332" s="396"/>
      <c r="GB332" s="396"/>
      <c r="GC332" s="396"/>
      <c r="GD332" s="396"/>
      <c r="GE332" s="396"/>
      <c r="GF332" s="396"/>
      <c r="GG332" s="396"/>
      <c r="GH332" s="396"/>
      <c r="GI332" s="396"/>
      <c r="GJ332" s="396"/>
      <c r="GK332" s="396"/>
      <c r="GL332" s="396"/>
      <c r="GM332" s="396"/>
      <c r="GN332" s="396"/>
      <c r="GO332" s="396"/>
      <c r="GP332" s="396"/>
      <c r="GQ332" s="396"/>
      <c r="GR332" s="396"/>
      <c r="GS332" s="396"/>
      <c r="GT332" s="396"/>
      <c r="GU332" s="396"/>
      <c r="GV332" s="396"/>
      <c r="GW332" s="396"/>
      <c r="GX332" s="396"/>
      <c r="GY332" s="396"/>
      <c r="GZ332" s="396"/>
      <c r="HA332" s="396"/>
      <c r="HB332" s="396"/>
      <c r="HC332" s="396"/>
      <c r="HD332" s="396"/>
      <c r="HE332" s="396"/>
      <c r="HF332" s="396"/>
      <c r="HG332" s="396"/>
      <c r="HH332" s="396"/>
      <c r="HI332" s="396"/>
      <c r="HJ332" s="396"/>
      <c r="HK332" s="396"/>
      <c r="HL332" s="396"/>
      <c r="HM332" s="396"/>
      <c r="HN332" s="396"/>
      <c r="HO332" s="396"/>
      <c r="HP332" s="396"/>
      <c r="HQ332" s="396"/>
      <c r="HR332" s="396"/>
      <c r="HS332" s="396"/>
      <c r="HT332" s="396"/>
      <c r="HU332" s="396"/>
      <c r="HV332" s="396"/>
      <c r="HW332" s="396"/>
      <c r="HX332" s="396"/>
      <c r="HY332" s="396"/>
      <c r="HZ332" s="396"/>
      <c r="IA332" s="396"/>
      <c r="IB332" s="396"/>
      <c r="IC332" s="396"/>
      <c r="ID332" s="396"/>
      <c r="IE332" s="396"/>
      <c r="IF332" s="396"/>
      <c r="IG332" s="396"/>
      <c r="IH332" s="396"/>
      <c r="II332" s="396"/>
      <c r="IJ332" s="396"/>
      <c r="IK332" s="396"/>
      <c r="IL332" s="396"/>
      <c r="IM332" s="396"/>
      <c r="IN332" s="396"/>
      <c r="IO332" s="396"/>
      <c r="IP332" s="396"/>
      <c r="IQ332" s="396"/>
      <c r="IR332" s="396"/>
      <c r="IS332" s="396"/>
      <c r="IT332" s="396"/>
      <c r="IU332" s="396"/>
      <c r="IV332" s="396"/>
      <c r="IW332" s="396"/>
      <c r="IX332" s="396"/>
      <c r="IY332" s="396"/>
      <c r="IZ332" s="396"/>
      <c r="JA332" s="396"/>
      <c r="JB332" s="396"/>
      <c r="JC332" s="396"/>
      <c r="JD332" s="396"/>
      <c r="JE332" s="396"/>
      <c r="JF332" s="396"/>
      <c r="JG332" s="396"/>
      <c r="JH332" s="396"/>
      <c r="JI332" s="396"/>
      <c r="JJ332" s="396"/>
      <c r="JK332" s="396"/>
      <c r="JL332" s="396"/>
      <c r="JM332" s="396"/>
      <c r="JN332" s="396"/>
      <c r="JO332" s="396"/>
      <c r="JP332" s="396"/>
      <c r="JQ332" s="396"/>
      <c r="JR332" s="396"/>
      <c r="JS332" s="396"/>
      <c r="JT332" s="396"/>
      <c r="JU332" s="396"/>
      <c r="JV332" s="396"/>
      <c r="JW332" s="396"/>
      <c r="JX332" s="396"/>
      <c r="JY332" s="396"/>
      <c r="JZ332" s="396"/>
      <c r="KA332" s="396"/>
      <c r="KB332" s="396"/>
      <c r="KC332" s="396"/>
      <c r="KD332" s="396"/>
      <c r="KE332" s="396"/>
      <c r="KF332" s="396"/>
      <c r="KG332" s="396"/>
      <c r="KH332" s="396"/>
      <c r="KI332" s="396"/>
      <c r="KJ332" s="396"/>
      <c r="KK332" s="396"/>
      <c r="KL332" s="396"/>
      <c r="KM332" s="396"/>
      <c r="KN332" s="396"/>
      <c r="KO332" s="396"/>
      <c r="KP332" s="396"/>
      <c r="KQ332" s="396"/>
      <c r="KR332" s="396"/>
      <c r="KS332" s="396"/>
      <c r="KT332" s="396"/>
      <c r="KU332" s="396"/>
      <c r="KV332" s="396"/>
      <c r="KW332" s="396"/>
      <c r="KX332" s="396"/>
      <c r="KY332" s="396"/>
      <c r="KZ332" s="396"/>
      <c r="LA332" s="396"/>
      <c r="LB332" s="396"/>
      <c r="LC332" s="396"/>
      <c r="LD332" s="396"/>
      <c r="LE332" s="396"/>
      <c r="LF332" s="396"/>
      <c r="LG332" s="396"/>
      <c r="LH332" s="396"/>
      <c r="LI332" s="396"/>
      <c r="LJ332" s="396"/>
      <c r="LK332" s="396"/>
      <c r="LL332" s="396"/>
      <c r="LM332" s="396"/>
      <c r="LN332" s="396"/>
      <c r="LO332" s="396"/>
      <c r="LP332" s="396"/>
      <c r="LQ332" s="396"/>
      <c r="LR332" s="396"/>
      <c r="LS332" s="396"/>
      <c r="LT332" s="396"/>
      <c r="LU332" s="396"/>
      <c r="LV332" s="396"/>
      <c r="LW332" s="396"/>
      <c r="LX332" s="396"/>
      <c r="LY332" s="396"/>
      <c r="LZ332" s="396"/>
      <c r="MA332" s="396"/>
      <c r="MB332" s="396"/>
      <c r="MC332" s="396"/>
      <c r="MD332" s="396"/>
      <c r="ME332" s="396"/>
      <c r="MF332" s="396"/>
      <c r="MG332" s="396"/>
      <c r="MH332" s="396"/>
      <c r="MI332" s="396"/>
      <c r="MJ332" s="396"/>
      <c r="MK332" s="396"/>
      <c r="ML332" s="396"/>
      <c r="MM332" s="396"/>
      <c r="MN332" s="396"/>
      <c r="MO332" s="396"/>
      <c r="MP332" s="396"/>
      <c r="MQ332" s="396"/>
      <c r="MR332" s="396"/>
      <c r="MS332" s="396"/>
      <c r="MT332" s="396"/>
      <c r="MU332" s="396"/>
      <c r="MV332" s="396"/>
      <c r="MW332" s="396"/>
      <c r="MX332" s="396"/>
      <c r="MY332" s="396"/>
      <c r="MZ332" s="396"/>
      <c r="NA332" s="396"/>
      <c r="NB332" s="396"/>
      <c r="NC332" s="396"/>
      <c r="ND332" s="396"/>
      <c r="NE332" s="396"/>
      <c r="NF332" s="396"/>
      <c r="NG332" s="396"/>
      <c r="NH332" s="396"/>
      <c r="NI332" s="396"/>
      <c r="NJ332" s="396"/>
      <c r="NK332" s="396"/>
      <c r="NL332" s="396"/>
      <c r="NM332" s="396"/>
      <c r="NN332" s="396"/>
      <c r="NO332" s="396"/>
      <c r="NP332" s="396"/>
      <c r="NQ332" s="396"/>
      <c r="NR332" s="396"/>
      <c r="NS332" s="396"/>
      <c r="NT332" s="396"/>
      <c r="NU332" s="396"/>
      <c r="NV332" s="396"/>
      <c r="NW332" s="396"/>
      <c r="NX332" s="396"/>
      <c r="NY332" s="396"/>
      <c r="NZ332" s="396"/>
      <c r="OA332" s="396"/>
      <c r="OB332" s="396"/>
      <c r="OC332" s="396"/>
      <c r="OD332" s="396"/>
      <c r="OE332" s="396"/>
      <c r="OF332" s="396"/>
      <c r="OG332" s="396"/>
      <c r="OH332" s="396"/>
      <c r="OI332" s="396"/>
      <c r="OJ332" s="396"/>
      <c r="OK332" s="396"/>
      <c r="OL332" s="396"/>
      <c r="OM332" s="396"/>
      <c r="ON332" s="396"/>
      <c r="OO332" s="396"/>
      <c r="OP332" s="396"/>
      <c r="OQ332" s="396"/>
      <c r="OR332" s="396"/>
      <c r="OS332" s="396"/>
      <c r="OT332" s="396"/>
      <c r="OU332" s="396"/>
      <c r="OV332" s="396"/>
      <c r="OW332" s="396"/>
      <c r="OX332" s="396"/>
      <c r="OY332" s="396"/>
      <c r="OZ332" s="396"/>
      <c r="PA332" s="396"/>
      <c r="PB332" s="396"/>
      <c r="PC332" s="396"/>
      <c r="PD332" s="396"/>
      <c r="PE332" s="396"/>
      <c r="PF332" s="396"/>
      <c r="PG332" s="396"/>
      <c r="PH332" s="396"/>
      <c r="PI332" s="396"/>
      <c r="PJ332" s="396"/>
      <c r="PK332" s="396"/>
      <c r="PL332" s="396"/>
      <c r="PM332" s="396"/>
      <c r="PN332" s="396"/>
      <c r="PO332" s="396"/>
      <c r="PP332" s="396"/>
      <c r="PQ332" s="396"/>
      <c r="PR332" s="396"/>
      <c r="PS332" s="396"/>
      <c r="PT332" s="396"/>
      <c r="PU332" s="396"/>
      <c r="PV332" s="396"/>
      <c r="PW332" s="396"/>
      <c r="PX332" s="396"/>
      <c r="PY332" s="396"/>
      <c r="PZ332" s="396"/>
      <c r="QA332" s="396"/>
      <c r="QB332" s="396"/>
      <c r="QC332" s="396"/>
      <c r="QD332" s="396"/>
      <c r="QE332" s="396"/>
      <c r="QF332" s="396"/>
      <c r="QG332" s="396"/>
      <c r="QH332" s="396"/>
      <c r="QI332" s="396"/>
      <c r="QJ332" s="396"/>
      <c r="QK332" s="396"/>
      <c r="QL332" s="396"/>
      <c r="QM332" s="396"/>
      <c r="QN332" s="396"/>
      <c r="QO332" s="396"/>
      <c r="QP332" s="396"/>
      <c r="QQ332" s="396"/>
      <c r="QR332" s="396"/>
      <c r="QS332" s="396"/>
      <c r="QT332" s="396"/>
    </row>
    <row r="333" spans="1:462" s="397" customFormat="1">
      <c r="A333" s="377"/>
      <c r="B333" s="145" t="s">
        <v>1501</v>
      </c>
      <c r="C333" s="129"/>
      <c r="D333" s="129" t="s">
        <v>19</v>
      </c>
      <c r="E333" s="146"/>
      <c r="F333" s="158"/>
      <c r="G333" s="396"/>
      <c r="H333" s="396"/>
      <c r="I333" s="396"/>
      <c r="J333" s="396"/>
      <c r="K333" s="396"/>
      <c r="L333" s="396"/>
      <c r="M333" s="396"/>
      <c r="N333" s="396"/>
      <c r="O333" s="396"/>
      <c r="P333" s="396"/>
      <c r="Q333" s="396"/>
      <c r="R333" s="396"/>
      <c r="S333" s="396"/>
      <c r="T333" s="396"/>
      <c r="U333" s="396"/>
      <c r="V333" s="396"/>
      <c r="W333" s="396"/>
      <c r="X333" s="396"/>
      <c r="Y333" s="396"/>
      <c r="Z333" s="396"/>
      <c r="AA333" s="396"/>
      <c r="AB333" s="396"/>
      <c r="AC333" s="396"/>
      <c r="AD333" s="396"/>
      <c r="AE333" s="396"/>
      <c r="AF333" s="396"/>
      <c r="AG333" s="396"/>
      <c r="AH333" s="396"/>
      <c r="AI333" s="396"/>
      <c r="AJ333" s="396"/>
      <c r="AK333" s="396"/>
      <c r="AL333" s="396"/>
      <c r="AM333" s="396"/>
      <c r="AN333" s="396"/>
      <c r="AO333" s="396"/>
      <c r="AP333" s="396"/>
      <c r="AQ333" s="396"/>
      <c r="AR333" s="396"/>
      <c r="AS333" s="396"/>
      <c r="AT333" s="396"/>
      <c r="AU333" s="396"/>
      <c r="AV333" s="396"/>
      <c r="AW333" s="396"/>
      <c r="AX333" s="396"/>
      <c r="AY333" s="396"/>
      <c r="AZ333" s="396"/>
      <c r="BA333" s="396"/>
      <c r="BB333" s="396"/>
      <c r="BC333" s="396"/>
      <c r="BD333" s="396"/>
      <c r="BE333" s="396"/>
      <c r="BF333" s="396"/>
      <c r="BG333" s="396"/>
      <c r="BH333" s="396"/>
      <c r="BI333" s="396"/>
      <c r="BJ333" s="396"/>
      <c r="BK333" s="396"/>
      <c r="BL333" s="396"/>
      <c r="BM333" s="396"/>
      <c r="BN333" s="396"/>
      <c r="BO333" s="396"/>
      <c r="BP333" s="396"/>
      <c r="BQ333" s="396"/>
      <c r="BR333" s="396"/>
      <c r="BS333" s="396"/>
      <c r="BT333" s="396"/>
      <c r="BU333" s="396"/>
      <c r="BV333" s="396"/>
      <c r="BW333" s="396"/>
      <c r="BX333" s="396"/>
      <c r="BY333" s="396"/>
      <c r="BZ333" s="396"/>
      <c r="CA333" s="396"/>
      <c r="CB333" s="396"/>
      <c r="CC333" s="396"/>
      <c r="CD333" s="396"/>
      <c r="CE333" s="396"/>
      <c r="CF333" s="396"/>
      <c r="CG333" s="396"/>
      <c r="CH333" s="396"/>
      <c r="CI333" s="396"/>
      <c r="CJ333" s="396"/>
      <c r="CK333" s="396"/>
      <c r="CL333" s="396"/>
      <c r="CM333" s="396"/>
      <c r="CN333" s="396"/>
      <c r="CO333" s="396"/>
      <c r="CP333" s="396"/>
      <c r="CQ333" s="396"/>
      <c r="CR333" s="396"/>
      <c r="CS333" s="396"/>
      <c r="CT333" s="396"/>
      <c r="CU333" s="396"/>
      <c r="CV333" s="396"/>
      <c r="CW333" s="396"/>
      <c r="CX333" s="396"/>
      <c r="CY333" s="396"/>
      <c r="CZ333" s="396"/>
      <c r="DA333" s="396"/>
      <c r="DB333" s="396"/>
      <c r="DC333" s="396"/>
      <c r="DD333" s="396"/>
      <c r="DE333" s="396"/>
      <c r="DF333" s="396"/>
      <c r="DG333" s="396"/>
      <c r="DH333" s="396"/>
      <c r="DI333" s="396"/>
      <c r="DJ333" s="396"/>
      <c r="DK333" s="396"/>
      <c r="DL333" s="396"/>
      <c r="DM333" s="396"/>
      <c r="DN333" s="396"/>
      <c r="DO333" s="396"/>
      <c r="DP333" s="396"/>
      <c r="DQ333" s="396"/>
      <c r="DR333" s="396"/>
      <c r="DS333" s="396"/>
      <c r="DT333" s="396"/>
      <c r="DU333" s="396"/>
      <c r="DV333" s="396"/>
      <c r="DW333" s="396"/>
      <c r="DX333" s="396"/>
      <c r="DY333" s="396"/>
      <c r="DZ333" s="396"/>
      <c r="EA333" s="396"/>
      <c r="EB333" s="396"/>
      <c r="EC333" s="396"/>
      <c r="ED333" s="396"/>
      <c r="EE333" s="396"/>
      <c r="EF333" s="396"/>
      <c r="EG333" s="396"/>
      <c r="EH333" s="396"/>
      <c r="EI333" s="396"/>
      <c r="EJ333" s="396"/>
      <c r="EK333" s="396"/>
      <c r="EL333" s="396"/>
      <c r="EM333" s="396"/>
      <c r="EN333" s="396"/>
      <c r="EO333" s="396"/>
      <c r="EP333" s="396"/>
      <c r="EQ333" s="396"/>
      <c r="ER333" s="396"/>
      <c r="ES333" s="396"/>
      <c r="ET333" s="396"/>
      <c r="EU333" s="396"/>
      <c r="EV333" s="396"/>
      <c r="EW333" s="396"/>
      <c r="EX333" s="396"/>
      <c r="EY333" s="396"/>
      <c r="EZ333" s="396"/>
      <c r="FA333" s="396"/>
      <c r="FB333" s="396"/>
      <c r="FC333" s="396"/>
      <c r="FD333" s="396"/>
      <c r="FE333" s="396"/>
      <c r="FF333" s="396"/>
      <c r="FG333" s="396"/>
      <c r="FH333" s="396"/>
      <c r="FI333" s="396"/>
      <c r="FJ333" s="396"/>
      <c r="FK333" s="396"/>
      <c r="FL333" s="396"/>
      <c r="FM333" s="396"/>
      <c r="FN333" s="396"/>
      <c r="FO333" s="396"/>
      <c r="FP333" s="396"/>
      <c r="FQ333" s="396"/>
      <c r="FR333" s="396"/>
      <c r="FS333" s="396"/>
      <c r="FT333" s="396"/>
      <c r="FU333" s="396"/>
      <c r="FV333" s="396"/>
      <c r="FW333" s="396"/>
      <c r="FX333" s="396"/>
      <c r="FY333" s="396"/>
      <c r="FZ333" s="396"/>
      <c r="GA333" s="396"/>
      <c r="GB333" s="396"/>
      <c r="GC333" s="396"/>
      <c r="GD333" s="396"/>
      <c r="GE333" s="396"/>
      <c r="GF333" s="396"/>
      <c r="GG333" s="396"/>
      <c r="GH333" s="396"/>
      <c r="GI333" s="396"/>
      <c r="GJ333" s="396"/>
      <c r="GK333" s="396"/>
      <c r="GL333" s="396"/>
      <c r="GM333" s="396"/>
      <c r="GN333" s="396"/>
      <c r="GO333" s="396"/>
      <c r="GP333" s="396"/>
      <c r="GQ333" s="396"/>
      <c r="GR333" s="396"/>
      <c r="GS333" s="396"/>
      <c r="GT333" s="396"/>
      <c r="GU333" s="396"/>
      <c r="GV333" s="396"/>
      <c r="GW333" s="396"/>
      <c r="GX333" s="396"/>
      <c r="GY333" s="396"/>
      <c r="GZ333" s="396"/>
      <c r="HA333" s="396"/>
      <c r="HB333" s="396"/>
      <c r="HC333" s="396"/>
      <c r="HD333" s="396"/>
      <c r="HE333" s="396"/>
      <c r="HF333" s="396"/>
      <c r="HG333" s="396"/>
      <c r="HH333" s="396"/>
      <c r="HI333" s="396"/>
      <c r="HJ333" s="396"/>
      <c r="HK333" s="396"/>
      <c r="HL333" s="396"/>
      <c r="HM333" s="396"/>
      <c r="HN333" s="396"/>
      <c r="HO333" s="396"/>
      <c r="HP333" s="396"/>
      <c r="HQ333" s="396"/>
      <c r="HR333" s="396"/>
      <c r="HS333" s="396"/>
      <c r="HT333" s="396"/>
      <c r="HU333" s="396"/>
      <c r="HV333" s="396"/>
      <c r="HW333" s="396"/>
      <c r="HX333" s="396"/>
      <c r="HY333" s="396"/>
      <c r="HZ333" s="396"/>
      <c r="IA333" s="396"/>
      <c r="IB333" s="396"/>
      <c r="IC333" s="396"/>
      <c r="ID333" s="396"/>
      <c r="IE333" s="396"/>
      <c r="IF333" s="396"/>
      <c r="IG333" s="396"/>
      <c r="IH333" s="396"/>
      <c r="II333" s="396"/>
      <c r="IJ333" s="396"/>
      <c r="IK333" s="396"/>
      <c r="IL333" s="396"/>
      <c r="IM333" s="396"/>
      <c r="IN333" s="396"/>
      <c r="IO333" s="396"/>
      <c r="IP333" s="396"/>
      <c r="IQ333" s="396"/>
      <c r="IR333" s="396"/>
      <c r="IS333" s="396"/>
      <c r="IT333" s="396"/>
      <c r="IU333" s="396"/>
      <c r="IV333" s="396"/>
      <c r="IW333" s="396"/>
      <c r="IX333" s="396"/>
      <c r="IY333" s="396"/>
      <c r="IZ333" s="396"/>
      <c r="JA333" s="396"/>
      <c r="JB333" s="396"/>
      <c r="JC333" s="396"/>
      <c r="JD333" s="396"/>
      <c r="JE333" s="396"/>
      <c r="JF333" s="396"/>
      <c r="JG333" s="396"/>
      <c r="JH333" s="396"/>
      <c r="JI333" s="396"/>
      <c r="JJ333" s="396"/>
      <c r="JK333" s="396"/>
      <c r="JL333" s="396"/>
      <c r="JM333" s="396"/>
      <c r="JN333" s="396"/>
      <c r="JO333" s="396"/>
      <c r="JP333" s="396"/>
      <c r="JQ333" s="396"/>
      <c r="JR333" s="396"/>
      <c r="JS333" s="396"/>
      <c r="JT333" s="396"/>
      <c r="JU333" s="396"/>
      <c r="JV333" s="396"/>
      <c r="JW333" s="396"/>
      <c r="JX333" s="396"/>
      <c r="JY333" s="396"/>
      <c r="JZ333" s="396"/>
      <c r="KA333" s="396"/>
      <c r="KB333" s="396"/>
      <c r="KC333" s="396"/>
      <c r="KD333" s="396"/>
      <c r="KE333" s="396"/>
      <c r="KF333" s="396"/>
      <c r="KG333" s="396"/>
      <c r="KH333" s="396"/>
      <c r="KI333" s="396"/>
      <c r="KJ333" s="396"/>
      <c r="KK333" s="396"/>
      <c r="KL333" s="396"/>
      <c r="KM333" s="396"/>
      <c r="KN333" s="396"/>
      <c r="KO333" s="396"/>
      <c r="KP333" s="396"/>
      <c r="KQ333" s="396"/>
      <c r="KR333" s="396"/>
      <c r="KS333" s="396"/>
      <c r="KT333" s="396"/>
      <c r="KU333" s="396"/>
      <c r="KV333" s="396"/>
      <c r="KW333" s="396"/>
      <c r="KX333" s="396"/>
      <c r="KY333" s="396"/>
      <c r="KZ333" s="396"/>
      <c r="LA333" s="396"/>
      <c r="LB333" s="396"/>
      <c r="LC333" s="396"/>
      <c r="LD333" s="396"/>
      <c r="LE333" s="396"/>
      <c r="LF333" s="396"/>
      <c r="LG333" s="396"/>
      <c r="LH333" s="396"/>
      <c r="LI333" s="396"/>
      <c r="LJ333" s="396"/>
      <c r="LK333" s="396"/>
      <c r="LL333" s="396"/>
      <c r="LM333" s="396"/>
      <c r="LN333" s="396"/>
      <c r="LO333" s="396"/>
      <c r="LP333" s="396"/>
      <c r="LQ333" s="396"/>
      <c r="LR333" s="396"/>
      <c r="LS333" s="396"/>
      <c r="LT333" s="396"/>
      <c r="LU333" s="396"/>
      <c r="LV333" s="396"/>
      <c r="LW333" s="396"/>
      <c r="LX333" s="396"/>
      <c r="LY333" s="396"/>
      <c r="LZ333" s="396"/>
      <c r="MA333" s="396"/>
      <c r="MB333" s="396"/>
      <c r="MC333" s="396"/>
      <c r="MD333" s="396"/>
      <c r="ME333" s="396"/>
      <c r="MF333" s="396"/>
      <c r="MG333" s="396"/>
      <c r="MH333" s="396"/>
      <c r="MI333" s="396"/>
      <c r="MJ333" s="396"/>
      <c r="MK333" s="396"/>
      <c r="ML333" s="396"/>
      <c r="MM333" s="396"/>
      <c r="MN333" s="396"/>
      <c r="MO333" s="396"/>
      <c r="MP333" s="396"/>
      <c r="MQ333" s="396"/>
      <c r="MR333" s="396"/>
      <c r="MS333" s="396"/>
      <c r="MT333" s="396"/>
      <c r="MU333" s="396"/>
      <c r="MV333" s="396"/>
      <c r="MW333" s="396"/>
      <c r="MX333" s="396"/>
      <c r="MY333" s="396"/>
      <c r="MZ333" s="396"/>
      <c r="NA333" s="396"/>
      <c r="NB333" s="396"/>
      <c r="NC333" s="396"/>
      <c r="ND333" s="396"/>
      <c r="NE333" s="396"/>
      <c r="NF333" s="396"/>
      <c r="NG333" s="396"/>
      <c r="NH333" s="396"/>
      <c r="NI333" s="396"/>
      <c r="NJ333" s="396"/>
      <c r="NK333" s="396"/>
      <c r="NL333" s="396"/>
      <c r="NM333" s="396"/>
      <c r="NN333" s="396"/>
      <c r="NO333" s="396"/>
      <c r="NP333" s="396"/>
      <c r="NQ333" s="396"/>
      <c r="NR333" s="396"/>
      <c r="NS333" s="396"/>
      <c r="NT333" s="396"/>
      <c r="NU333" s="396"/>
      <c r="NV333" s="396"/>
      <c r="NW333" s="396"/>
      <c r="NX333" s="396"/>
      <c r="NY333" s="396"/>
      <c r="NZ333" s="396"/>
      <c r="OA333" s="396"/>
      <c r="OB333" s="396"/>
      <c r="OC333" s="396"/>
      <c r="OD333" s="396"/>
      <c r="OE333" s="396"/>
      <c r="OF333" s="396"/>
      <c r="OG333" s="396"/>
      <c r="OH333" s="396"/>
      <c r="OI333" s="396"/>
      <c r="OJ333" s="396"/>
      <c r="OK333" s="396"/>
      <c r="OL333" s="396"/>
      <c r="OM333" s="396"/>
      <c r="ON333" s="396"/>
      <c r="OO333" s="396"/>
      <c r="OP333" s="396"/>
      <c r="OQ333" s="396"/>
      <c r="OR333" s="396"/>
      <c r="OS333" s="396"/>
      <c r="OT333" s="396"/>
      <c r="OU333" s="396"/>
      <c r="OV333" s="396"/>
      <c r="OW333" s="396"/>
      <c r="OX333" s="396"/>
      <c r="OY333" s="396"/>
      <c r="OZ333" s="396"/>
      <c r="PA333" s="396"/>
      <c r="PB333" s="396"/>
      <c r="PC333" s="396"/>
      <c r="PD333" s="396"/>
      <c r="PE333" s="396"/>
      <c r="PF333" s="396"/>
      <c r="PG333" s="396"/>
      <c r="PH333" s="396"/>
      <c r="PI333" s="396"/>
      <c r="PJ333" s="396"/>
      <c r="PK333" s="396"/>
      <c r="PL333" s="396"/>
      <c r="PM333" s="396"/>
      <c r="PN333" s="396"/>
      <c r="PO333" s="396"/>
      <c r="PP333" s="396"/>
      <c r="PQ333" s="396"/>
      <c r="PR333" s="396"/>
      <c r="PS333" s="396"/>
      <c r="PT333" s="396"/>
      <c r="PU333" s="396"/>
      <c r="PV333" s="396"/>
      <c r="PW333" s="396"/>
      <c r="PX333" s="396"/>
      <c r="PY333" s="396"/>
      <c r="PZ333" s="396"/>
      <c r="QA333" s="396"/>
      <c r="QB333" s="396"/>
      <c r="QC333" s="396"/>
      <c r="QD333" s="396"/>
      <c r="QE333" s="396"/>
      <c r="QF333" s="396"/>
      <c r="QG333" s="396"/>
      <c r="QH333" s="396"/>
      <c r="QI333" s="396"/>
      <c r="QJ333" s="396"/>
      <c r="QK333" s="396"/>
      <c r="QL333" s="396"/>
      <c r="QM333" s="396"/>
      <c r="QN333" s="396"/>
      <c r="QO333" s="396"/>
      <c r="QP333" s="396"/>
      <c r="QQ333" s="396"/>
      <c r="QR333" s="396"/>
      <c r="QS333" s="396"/>
      <c r="QT333" s="396"/>
    </row>
    <row r="334" spans="1:462" s="16" customFormat="1">
      <c r="A334" s="377"/>
      <c r="B334" s="145" t="s">
        <v>1502</v>
      </c>
      <c r="C334" s="388"/>
      <c r="D334" s="388" t="s">
        <v>19</v>
      </c>
      <c r="E334" s="389"/>
      <c r="F334" s="390"/>
      <c r="G334" s="396"/>
      <c r="H334" s="396"/>
      <c r="I334" s="396"/>
      <c r="J334" s="396"/>
      <c r="K334" s="396"/>
      <c r="L334" s="396"/>
      <c r="M334" s="396"/>
      <c r="N334" s="396"/>
      <c r="O334" s="396"/>
      <c r="P334" s="396"/>
      <c r="Q334" s="396"/>
      <c r="R334" s="396"/>
      <c r="S334" s="396"/>
      <c r="T334" s="396"/>
      <c r="U334" s="396"/>
      <c r="V334" s="396"/>
      <c r="W334" s="396"/>
      <c r="X334" s="396"/>
      <c r="Y334" s="396"/>
      <c r="Z334" s="396"/>
      <c r="AA334" s="396"/>
      <c r="AB334" s="396"/>
      <c r="AC334" s="396"/>
      <c r="AD334" s="396"/>
      <c r="AE334" s="396"/>
      <c r="AF334" s="396"/>
      <c r="AG334" s="396"/>
      <c r="AH334" s="396"/>
      <c r="AI334" s="396"/>
      <c r="AJ334" s="396"/>
      <c r="AK334" s="396"/>
      <c r="AL334" s="396"/>
      <c r="AM334" s="396"/>
      <c r="AN334" s="396"/>
      <c r="AO334" s="396"/>
      <c r="AP334" s="396"/>
      <c r="AQ334" s="396"/>
      <c r="AR334" s="396"/>
      <c r="AS334" s="396"/>
      <c r="AT334" s="396"/>
      <c r="AU334" s="396"/>
      <c r="AV334" s="396"/>
      <c r="AW334" s="396"/>
      <c r="AX334" s="396"/>
      <c r="AY334" s="396"/>
      <c r="AZ334" s="396"/>
      <c r="BA334" s="396"/>
      <c r="BB334" s="396"/>
      <c r="BC334" s="396"/>
      <c r="BD334" s="396"/>
      <c r="BE334" s="396"/>
      <c r="BF334" s="396"/>
      <c r="BG334" s="396"/>
      <c r="BH334" s="396"/>
      <c r="BI334" s="396"/>
      <c r="BJ334" s="396"/>
      <c r="BK334" s="396"/>
      <c r="BL334" s="396"/>
      <c r="BM334" s="396"/>
      <c r="BN334" s="396"/>
      <c r="BO334" s="396"/>
      <c r="BP334" s="396"/>
      <c r="BQ334" s="396"/>
      <c r="BR334" s="396"/>
      <c r="BS334" s="396"/>
      <c r="BT334" s="396"/>
      <c r="BU334" s="396"/>
      <c r="BV334" s="396"/>
      <c r="BW334" s="396"/>
      <c r="BX334" s="396"/>
      <c r="BY334" s="396"/>
      <c r="BZ334" s="396"/>
      <c r="CA334" s="396"/>
      <c r="CB334" s="396"/>
      <c r="CC334" s="396"/>
      <c r="CD334" s="396"/>
      <c r="CE334" s="396"/>
      <c r="CF334" s="396"/>
      <c r="CG334" s="396"/>
      <c r="CH334" s="396"/>
      <c r="CI334" s="396"/>
      <c r="CJ334" s="396"/>
      <c r="CK334" s="396"/>
      <c r="CL334" s="396"/>
      <c r="CM334" s="396"/>
      <c r="CN334" s="396"/>
      <c r="CO334" s="396"/>
      <c r="CP334" s="396"/>
      <c r="CQ334" s="396"/>
      <c r="CR334" s="396"/>
      <c r="CS334" s="396"/>
      <c r="CT334" s="396"/>
      <c r="CU334" s="396"/>
      <c r="CV334" s="396"/>
      <c r="CW334" s="396"/>
      <c r="CX334" s="396"/>
      <c r="CY334" s="396"/>
      <c r="CZ334" s="396"/>
      <c r="DA334" s="396"/>
      <c r="DB334" s="396"/>
      <c r="DC334" s="396"/>
      <c r="DD334" s="396"/>
      <c r="DE334" s="396"/>
      <c r="DF334" s="396"/>
      <c r="DG334" s="396"/>
      <c r="DH334" s="396"/>
      <c r="DI334" s="396"/>
      <c r="DJ334" s="396"/>
      <c r="DK334" s="396"/>
      <c r="DL334" s="396"/>
      <c r="DM334" s="396"/>
      <c r="DN334" s="396"/>
      <c r="DO334" s="396"/>
      <c r="DP334" s="396"/>
      <c r="DQ334" s="396"/>
      <c r="DR334" s="396"/>
      <c r="DS334" s="396"/>
      <c r="DT334" s="396"/>
      <c r="DU334" s="396"/>
      <c r="DV334" s="396"/>
      <c r="DW334" s="396"/>
      <c r="DX334" s="396"/>
      <c r="DY334" s="396"/>
      <c r="DZ334" s="396"/>
      <c r="EA334" s="396"/>
      <c r="EB334" s="396"/>
      <c r="EC334" s="396"/>
      <c r="ED334" s="396"/>
      <c r="EE334" s="396"/>
      <c r="EF334" s="396"/>
      <c r="EG334" s="396"/>
      <c r="EH334" s="396"/>
      <c r="EI334" s="396"/>
      <c r="EJ334" s="396"/>
      <c r="EK334" s="396"/>
      <c r="EL334" s="396"/>
      <c r="EM334" s="396"/>
      <c r="EN334" s="396"/>
      <c r="EO334" s="396"/>
      <c r="EP334" s="396"/>
      <c r="EQ334" s="396"/>
      <c r="ER334" s="396"/>
      <c r="ES334" s="396"/>
      <c r="ET334" s="396"/>
      <c r="EU334" s="396"/>
      <c r="EV334" s="396"/>
      <c r="EW334" s="396"/>
      <c r="EX334" s="396"/>
      <c r="EY334" s="396"/>
      <c r="EZ334" s="396"/>
      <c r="FA334" s="396"/>
      <c r="FB334" s="396"/>
      <c r="FC334" s="396"/>
      <c r="FD334" s="396"/>
      <c r="FE334" s="396"/>
      <c r="FF334" s="396"/>
      <c r="FG334" s="396"/>
      <c r="FH334" s="396"/>
      <c r="FI334" s="396"/>
      <c r="FJ334" s="396"/>
      <c r="FK334" s="396"/>
      <c r="FL334" s="396"/>
      <c r="FM334" s="396"/>
      <c r="FN334" s="396"/>
      <c r="FO334" s="396"/>
      <c r="FP334" s="396"/>
      <c r="FQ334" s="396"/>
      <c r="FR334" s="396"/>
      <c r="FS334" s="396"/>
      <c r="FT334" s="396"/>
      <c r="FU334" s="396"/>
      <c r="FV334" s="396"/>
      <c r="FW334" s="396"/>
      <c r="FX334" s="396"/>
      <c r="FY334" s="396"/>
      <c r="FZ334" s="396"/>
      <c r="GA334" s="396"/>
      <c r="GB334" s="396"/>
      <c r="GC334" s="396"/>
      <c r="GD334" s="396"/>
      <c r="GE334" s="396"/>
      <c r="GF334" s="396"/>
      <c r="GG334" s="396"/>
      <c r="GH334" s="396"/>
      <c r="GI334" s="396"/>
      <c r="GJ334" s="396"/>
      <c r="GK334" s="396"/>
      <c r="GL334" s="396"/>
      <c r="GM334" s="396"/>
      <c r="GN334" s="396"/>
      <c r="GO334" s="396"/>
      <c r="GP334" s="396"/>
      <c r="GQ334" s="396"/>
      <c r="GR334" s="396"/>
      <c r="GS334" s="396"/>
      <c r="GT334" s="396"/>
      <c r="GU334" s="396"/>
      <c r="GV334" s="396"/>
      <c r="GW334" s="396"/>
      <c r="GX334" s="396"/>
      <c r="GY334" s="396"/>
      <c r="GZ334" s="396"/>
      <c r="HA334" s="396"/>
      <c r="HB334" s="396"/>
      <c r="HC334" s="396"/>
      <c r="HD334" s="396"/>
      <c r="HE334" s="396"/>
      <c r="HF334" s="396"/>
      <c r="HG334" s="396"/>
      <c r="HH334" s="396"/>
      <c r="HI334" s="396"/>
      <c r="HJ334" s="396"/>
      <c r="HK334" s="396"/>
      <c r="HL334" s="396"/>
      <c r="HM334" s="396"/>
      <c r="HN334" s="396"/>
      <c r="HO334" s="396"/>
      <c r="HP334" s="396"/>
      <c r="HQ334" s="396"/>
      <c r="HR334" s="396"/>
      <c r="HS334" s="396"/>
      <c r="HT334" s="396"/>
      <c r="HU334" s="396"/>
      <c r="HV334" s="396"/>
      <c r="HW334" s="396"/>
      <c r="HX334" s="396"/>
      <c r="HY334" s="396"/>
      <c r="HZ334" s="396"/>
      <c r="IA334" s="396"/>
      <c r="IB334" s="396"/>
      <c r="IC334" s="396"/>
      <c r="ID334" s="396"/>
      <c r="IE334" s="396"/>
      <c r="IF334" s="396"/>
      <c r="IG334" s="396"/>
      <c r="IH334" s="396"/>
      <c r="II334" s="396"/>
      <c r="IJ334" s="396"/>
      <c r="IK334" s="396"/>
      <c r="IL334" s="396"/>
      <c r="IM334" s="396"/>
      <c r="IN334" s="396"/>
      <c r="IO334" s="396"/>
      <c r="IP334" s="396"/>
      <c r="IQ334" s="396"/>
      <c r="IR334" s="396"/>
      <c r="IS334" s="396"/>
      <c r="IT334" s="396"/>
      <c r="IU334" s="396"/>
      <c r="IV334" s="396"/>
      <c r="IW334" s="396"/>
      <c r="IX334" s="396"/>
      <c r="IY334" s="396"/>
      <c r="IZ334" s="396"/>
      <c r="JA334" s="396"/>
      <c r="JB334" s="396"/>
      <c r="JC334" s="396"/>
      <c r="JD334" s="396"/>
      <c r="JE334" s="396"/>
      <c r="JF334" s="396"/>
      <c r="JG334" s="396"/>
      <c r="JH334" s="396"/>
      <c r="JI334" s="396"/>
      <c r="JJ334" s="396"/>
      <c r="JK334" s="396"/>
      <c r="JL334" s="396"/>
      <c r="JM334" s="396"/>
      <c r="JN334" s="396"/>
      <c r="JO334" s="396"/>
      <c r="JP334" s="396"/>
      <c r="JQ334" s="396"/>
      <c r="JR334" s="396"/>
      <c r="JS334" s="396"/>
      <c r="JT334" s="396"/>
      <c r="JU334" s="396"/>
      <c r="JV334" s="396"/>
      <c r="JW334" s="396"/>
      <c r="JX334" s="396"/>
      <c r="JY334" s="396"/>
      <c r="JZ334" s="396"/>
      <c r="KA334" s="396"/>
      <c r="KB334" s="396"/>
      <c r="KC334" s="396"/>
      <c r="KD334" s="396"/>
      <c r="KE334" s="396"/>
      <c r="KF334" s="396"/>
      <c r="KG334" s="396"/>
      <c r="KH334" s="396"/>
      <c r="KI334" s="396"/>
      <c r="KJ334" s="396"/>
      <c r="KK334" s="396"/>
      <c r="KL334" s="396"/>
      <c r="KM334" s="396"/>
      <c r="KN334" s="396"/>
      <c r="KO334" s="396"/>
      <c r="KP334" s="396"/>
      <c r="KQ334" s="396"/>
      <c r="KR334" s="396"/>
      <c r="KS334" s="396"/>
      <c r="KT334" s="396"/>
      <c r="KU334" s="396"/>
      <c r="KV334" s="396"/>
      <c r="KW334" s="396"/>
      <c r="KX334" s="396"/>
      <c r="KY334" s="396"/>
      <c r="KZ334" s="396"/>
      <c r="LA334" s="396"/>
      <c r="LB334" s="396"/>
      <c r="LC334" s="396"/>
      <c r="LD334" s="396"/>
      <c r="LE334" s="396"/>
      <c r="LF334" s="396"/>
      <c r="LG334" s="396"/>
      <c r="LH334" s="396"/>
      <c r="LI334" s="396"/>
      <c r="LJ334" s="396"/>
      <c r="LK334" s="396"/>
      <c r="LL334" s="396"/>
      <c r="LM334" s="396"/>
      <c r="LN334" s="396"/>
      <c r="LO334" s="396"/>
      <c r="LP334" s="396"/>
      <c r="LQ334" s="396"/>
      <c r="LR334" s="396"/>
      <c r="LS334" s="396"/>
      <c r="LT334" s="396"/>
      <c r="LU334" s="396"/>
      <c r="LV334" s="396"/>
      <c r="LW334" s="396"/>
      <c r="LX334" s="396"/>
      <c r="LY334" s="396"/>
      <c r="LZ334" s="396"/>
      <c r="MA334" s="396"/>
      <c r="MB334" s="396"/>
      <c r="MC334" s="396"/>
      <c r="MD334" s="396"/>
      <c r="ME334" s="396"/>
      <c r="MF334" s="396"/>
      <c r="MG334" s="396"/>
      <c r="MH334" s="396"/>
      <c r="MI334" s="396"/>
      <c r="MJ334" s="396"/>
      <c r="MK334" s="396"/>
      <c r="ML334" s="396"/>
      <c r="MM334" s="396"/>
      <c r="MN334" s="396"/>
      <c r="MO334" s="396"/>
      <c r="MP334" s="396"/>
      <c r="MQ334" s="396"/>
      <c r="MR334" s="396"/>
      <c r="MS334" s="396"/>
      <c r="MT334" s="396"/>
      <c r="MU334" s="396"/>
      <c r="MV334" s="396"/>
      <c r="MW334" s="396"/>
      <c r="MX334" s="396"/>
      <c r="MY334" s="396"/>
      <c r="MZ334" s="396"/>
      <c r="NA334" s="396"/>
      <c r="NB334" s="396"/>
      <c r="NC334" s="396"/>
      <c r="ND334" s="396"/>
      <c r="NE334" s="396"/>
      <c r="NF334" s="396"/>
      <c r="NG334" s="396"/>
      <c r="NH334" s="396"/>
      <c r="NI334" s="396"/>
      <c r="NJ334" s="396"/>
      <c r="NK334" s="396"/>
      <c r="NL334" s="396"/>
      <c r="NM334" s="396"/>
      <c r="NN334" s="396"/>
      <c r="NO334" s="396"/>
      <c r="NP334" s="396"/>
      <c r="NQ334" s="396"/>
      <c r="NR334" s="396"/>
      <c r="NS334" s="396"/>
      <c r="NT334" s="396"/>
      <c r="NU334" s="396"/>
      <c r="NV334" s="396"/>
      <c r="NW334" s="396"/>
      <c r="NX334" s="396"/>
      <c r="NY334" s="396"/>
      <c r="NZ334" s="396"/>
      <c r="OA334" s="396"/>
      <c r="OB334" s="396"/>
      <c r="OC334" s="396"/>
      <c r="OD334" s="396"/>
      <c r="OE334" s="396"/>
      <c r="OF334" s="396"/>
      <c r="OG334" s="396"/>
      <c r="OH334" s="396"/>
      <c r="OI334" s="396"/>
      <c r="OJ334" s="396"/>
      <c r="OK334" s="396"/>
      <c r="OL334" s="396"/>
      <c r="OM334" s="396"/>
      <c r="ON334" s="396"/>
      <c r="OO334" s="396"/>
      <c r="OP334" s="396"/>
      <c r="OQ334" s="396"/>
      <c r="OR334" s="396"/>
      <c r="OS334" s="396"/>
      <c r="OT334" s="396"/>
      <c r="OU334" s="396"/>
      <c r="OV334" s="396"/>
      <c r="OW334" s="396"/>
      <c r="OX334" s="396"/>
      <c r="OY334" s="396"/>
      <c r="OZ334" s="396"/>
      <c r="PA334" s="396"/>
      <c r="PB334" s="396"/>
      <c r="PC334" s="396"/>
      <c r="PD334" s="396"/>
      <c r="PE334" s="396"/>
      <c r="PF334" s="396"/>
      <c r="PG334" s="396"/>
      <c r="PH334" s="396"/>
      <c r="PI334" s="396"/>
      <c r="PJ334" s="396"/>
      <c r="PK334" s="396"/>
      <c r="PL334" s="396"/>
      <c r="PM334" s="396"/>
      <c r="PN334" s="396"/>
      <c r="PO334" s="396"/>
      <c r="PP334" s="396"/>
      <c r="PQ334" s="396"/>
      <c r="PR334" s="396"/>
      <c r="PS334" s="396"/>
      <c r="PT334" s="396"/>
      <c r="PU334" s="396"/>
      <c r="PV334" s="396"/>
      <c r="PW334" s="396"/>
      <c r="PX334" s="396"/>
      <c r="PY334" s="396"/>
      <c r="PZ334" s="396"/>
      <c r="QA334" s="396"/>
      <c r="QB334" s="396"/>
      <c r="QC334" s="396"/>
      <c r="QD334" s="396"/>
      <c r="QE334" s="396"/>
      <c r="QF334" s="396"/>
      <c r="QG334" s="396"/>
      <c r="QH334" s="396"/>
      <c r="QI334" s="396"/>
      <c r="QJ334" s="396"/>
      <c r="QK334" s="396"/>
      <c r="QL334" s="396"/>
      <c r="QM334" s="396"/>
      <c r="QN334" s="396"/>
      <c r="QO334" s="396"/>
      <c r="QP334" s="396"/>
      <c r="QQ334" s="396"/>
      <c r="QR334" s="396"/>
      <c r="QS334" s="396"/>
      <c r="QT334" s="396"/>
    </row>
    <row r="335" spans="1:462" s="394" customFormat="1" ht="14.25">
      <c r="A335" s="393"/>
      <c r="B335" s="145" t="s">
        <v>1536</v>
      </c>
      <c r="C335" s="129"/>
      <c r="D335" s="129" t="s">
        <v>19</v>
      </c>
      <c r="E335" s="129"/>
      <c r="F335" s="155"/>
    </row>
    <row r="336" spans="1:462" s="394" customFormat="1" ht="14.25">
      <c r="A336" s="393"/>
      <c r="B336" s="145" t="s">
        <v>1537</v>
      </c>
      <c r="C336" s="129"/>
      <c r="D336" s="129" t="s">
        <v>19</v>
      </c>
      <c r="E336" s="129"/>
      <c r="F336" s="155"/>
    </row>
    <row r="337" spans="1:462" s="394" customFormat="1" ht="14.25">
      <c r="A337" s="393"/>
      <c r="B337" s="145" t="s">
        <v>1538</v>
      </c>
      <c r="C337" s="129"/>
      <c r="D337" s="129" t="s">
        <v>19</v>
      </c>
      <c r="E337" s="129"/>
      <c r="F337" s="155"/>
    </row>
    <row r="338" spans="1:462" s="394" customFormat="1" ht="14.25">
      <c r="A338" s="393"/>
      <c r="B338" s="145" t="s">
        <v>1539</v>
      </c>
      <c r="C338" s="129"/>
      <c r="D338" s="129" t="s">
        <v>19</v>
      </c>
      <c r="E338" s="129"/>
      <c r="F338" s="155"/>
    </row>
    <row r="339" spans="1:462" s="16" customFormat="1">
      <c r="A339" s="377"/>
      <c r="B339" s="145" t="s">
        <v>1540</v>
      </c>
      <c r="C339" s="388"/>
      <c r="D339" s="388" t="s">
        <v>19</v>
      </c>
      <c r="E339" s="389"/>
      <c r="F339" s="390"/>
      <c r="G339" s="396"/>
      <c r="H339" s="396"/>
      <c r="I339" s="396"/>
      <c r="J339" s="396"/>
      <c r="K339" s="396"/>
      <c r="L339" s="396"/>
      <c r="M339" s="396"/>
      <c r="N339" s="396"/>
      <c r="O339" s="396"/>
      <c r="P339" s="396"/>
      <c r="Q339" s="396"/>
      <c r="R339" s="396"/>
      <c r="S339" s="396"/>
      <c r="T339" s="396"/>
      <c r="U339" s="396"/>
      <c r="V339" s="396"/>
      <c r="W339" s="396"/>
      <c r="X339" s="396"/>
      <c r="Y339" s="396"/>
      <c r="Z339" s="396"/>
      <c r="AA339" s="396"/>
      <c r="AB339" s="396"/>
      <c r="AC339" s="396"/>
      <c r="AD339" s="396"/>
      <c r="AE339" s="396"/>
      <c r="AF339" s="396"/>
      <c r="AG339" s="396"/>
      <c r="AH339" s="396"/>
      <c r="AI339" s="396"/>
      <c r="AJ339" s="396"/>
      <c r="AK339" s="396"/>
      <c r="AL339" s="396"/>
      <c r="AM339" s="396"/>
      <c r="AN339" s="396"/>
      <c r="AO339" s="396"/>
      <c r="AP339" s="396"/>
      <c r="AQ339" s="396"/>
      <c r="AR339" s="396"/>
      <c r="AS339" s="396"/>
      <c r="AT339" s="396"/>
      <c r="AU339" s="396"/>
      <c r="AV339" s="396"/>
      <c r="AW339" s="396"/>
      <c r="AX339" s="396"/>
      <c r="AY339" s="396"/>
      <c r="AZ339" s="396"/>
      <c r="BA339" s="396"/>
      <c r="BB339" s="396"/>
      <c r="BC339" s="396"/>
      <c r="BD339" s="396"/>
      <c r="BE339" s="396"/>
      <c r="BF339" s="396"/>
      <c r="BG339" s="396"/>
      <c r="BH339" s="396"/>
      <c r="BI339" s="396"/>
      <c r="BJ339" s="396"/>
      <c r="BK339" s="396"/>
      <c r="BL339" s="396"/>
      <c r="BM339" s="396"/>
      <c r="BN339" s="396"/>
      <c r="BO339" s="396"/>
      <c r="BP339" s="396"/>
      <c r="BQ339" s="396"/>
      <c r="BR339" s="396"/>
      <c r="BS339" s="396"/>
      <c r="BT339" s="396"/>
      <c r="BU339" s="396"/>
      <c r="BV339" s="396"/>
      <c r="BW339" s="396"/>
      <c r="BX339" s="396"/>
      <c r="BY339" s="396"/>
      <c r="BZ339" s="396"/>
      <c r="CA339" s="396"/>
      <c r="CB339" s="396"/>
      <c r="CC339" s="396"/>
      <c r="CD339" s="396"/>
      <c r="CE339" s="396"/>
      <c r="CF339" s="396"/>
      <c r="CG339" s="396"/>
      <c r="CH339" s="396"/>
      <c r="CI339" s="396"/>
      <c r="CJ339" s="396"/>
      <c r="CK339" s="396"/>
      <c r="CL339" s="396"/>
      <c r="CM339" s="396"/>
      <c r="CN339" s="396"/>
      <c r="CO339" s="396"/>
      <c r="CP339" s="396"/>
      <c r="CQ339" s="396"/>
      <c r="CR339" s="396"/>
      <c r="CS339" s="396"/>
      <c r="CT339" s="396"/>
      <c r="CU339" s="396"/>
      <c r="CV339" s="396"/>
      <c r="CW339" s="396"/>
      <c r="CX339" s="396"/>
      <c r="CY339" s="396"/>
      <c r="CZ339" s="396"/>
      <c r="DA339" s="396"/>
      <c r="DB339" s="396"/>
      <c r="DC339" s="396"/>
      <c r="DD339" s="396"/>
      <c r="DE339" s="396"/>
      <c r="DF339" s="396"/>
      <c r="DG339" s="396"/>
      <c r="DH339" s="396"/>
      <c r="DI339" s="396"/>
      <c r="DJ339" s="396"/>
      <c r="DK339" s="396"/>
      <c r="DL339" s="396"/>
      <c r="DM339" s="396"/>
      <c r="DN339" s="396"/>
      <c r="DO339" s="396"/>
      <c r="DP339" s="396"/>
      <c r="DQ339" s="396"/>
      <c r="DR339" s="396"/>
      <c r="DS339" s="396"/>
      <c r="DT339" s="396"/>
      <c r="DU339" s="396"/>
      <c r="DV339" s="396"/>
      <c r="DW339" s="396"/>
      <c r="DX339" s="396"/>
      <c r="DY339" s="396"/>
      <c r="DZ339" s="396"/>
      <c r="EA339" s="396"/>
      <c r="EB339" s="396"/>
      <c r="EC339" s="396"/>
      <c r="ED339" s="396"/>
      <c r="EE339" s="396"/>
      <c r="EF339" s="396"/>
      <c r="EG339" s="396"/>
      <c r="EH339" s="396"/>
      <c r="EI339" s="396"/>
      <c r="EJ339" s="396"/>
      <c r="EK339" s="396"/>
      <c r="EL339" s="396"/>
      <c r="EM339" s="396"/>
      <c r="EN339" s="396"/>
      <c r="EO339" s="396"/>
      <c r="EP339" s="396"/>
      <c r="EQ339" s="396"/>
      <c r="ER339" s="396"/>
      <c r="ES339" s="396"/>
      <c r="ET339" s="396"/>
      <c r="EU339" s="396"/>
      <c r="EV339" s="396"/>
      <c r="EW339" s="396"/>
      <c r="EX339" s="396"/>
      <c r="EY339" s="396"/>
      <c r="EZ339" s="396"/>
      <c r="FA339" s="396"/>
      <c r="FB339" s="396"/>
      <c r="FC339" s="396"/>
      <c r="FD339" s="396"/>
      <c r="FE339" s="396"/>
      <c r="FF339" s="396"/>
      <c r="FG339" s="396"/>
      <c r="FH339" s="396"/>
      <c r="FI339" s="396"/>
      <c r="FJ339" s="396"/>
      <c r="FK339" s="396"/>
      <c r="FL339" s="396"/>
      <c r="FM339" s="396"/>
      <c r="FN339" s="396"/>
      <c r="FO339" s="396"/>
      <c r="FP339" s="396"/>
      <c r="FQ339" s="396"/>
      <c r="FR339" s="396"/>
      <c r="FS339" s="396"/>
      <c r="FT339" s="396"/>
      <c r="FU339" s="396"/>
      <c r="FV339" s="396"/>
      <c r="FW339" s="396"/>
      <c r="FX339" s="396"/>
      <c r="FY339" s="396"/>
      <c r="FZ339" s="396"/>
      <c r="GA339" s="396"/>
      <c r="GB339" s="396"/>
      <c r="GC339" s="396"/>
      <c r="GD339" s="396"/>
      <c r="GE339" s="396"/>
      <c r="GF339" s="396"/>
      <c r="GG339" s="396"/>
      <c r="GH339" s="396"/>
      <c r="GI339" s="396"/>
      <c r="GJ339" s="396"/>
      <c r="GK339" s="396"/>
      <c r="GL339" s="396"/>
      <c r="GM339" s="396"/>
      <c r="GN339" s="396"/>
      <c r="GO339" s="396"/>
      <c r="GP339" s="396"/>
      <c r="GQ339" s="396"/>
      <c r="GR339" s="396"/>
      <c r="GS339" s="396"/>
      <c r="GT339" s="396"/>
      <c r="GU339" s="396"/>
      <c r="GV339" s="396"/>
      <c r="GW339" s="396"/>
      <c r="GX339" s="396"/>
      <c r="GY339" s="396"/>
      <c r="GZ339" s="396"/>
      <c r="HA339" s="396"/>
      <c r="HB339" s="396"/>
      <c r="HC339" s="396"/>
      <c r="HD339" s="396"/>
      <c r="HE339" s="396"/>
      <c r="HF339" s="396"/>
      <c r="HG339" s="396"/>
      <c r="HH339" s="396"/>
      <c r="HI339" s="396"/>
      <c r="HJ339" s="396"/>
      <c r="HK339" s="396"/>
      <c r="HL339" s="396"/>
      <c r="HM339" s="396"/>
      <c r="HN339" s="396"/>
      <c r="HO339" s="396"/>
      <c r="HP339" s="396"/>
      <c r="HQ339" s="396"/>
      <c r="HR339" s="396"/>
      <c r="HS339" s="396"/>
      <c r="HT339" s="396"/>
      <c r="HU339" s="396"/>
      <c r="HV339" s="396"/>
      <c r="HW339" s="396"/>
      <c r="HX339" s="396"/>
      <c r="HY339" s="396"/>
      <c r="HZ339" s="396"/>
      <c r="IA339" s="396"/>
      <c r="IB339" s="396"/>
      <c r="IC339" s="396"/>
      <c r="ID339" s="396"/>
      <c r="IE339" s="396"/>
      <c r="IF339" s="396"/>
      <c r="IG339" s="396"/>
      <c r="IH339" s="396"/>
      <c r="II339" s="396"/>
      <c r="IJ339" s="396"/>
      <c r="IK339" s="396"/>
      <c r="IL339" s="396"/>
      <c r="IM339" s="396"/>
      <c r="IN339" s="396"/>
      <c r="IO339" s="396"/>
      <c r="IP339" s="396"/>
      <c r="IQ339" s="396"/>
      <c r="IR339" s="396"/>
      <c r="IS339" s="396"/>
      <c r="IT339" s="396"/>
      <c r="IU339" s="396"/>
      <c r="IV339" s="396"/>
      <c r="IW339" s="396"/>
      <c r="IX339" s="396"/>
      <c r="IY339" s="396"/>
      <c r="IZ339" s="396"/>
      <c r="JA339" s="396"/>
      <c r="JB339" s="396"/>
      <c r="JC339" s="396"/>
      <c r="JD339" s="396"/>
      <c r="JE339" s="396"/>
      <c r="JF339" s="396"/>
      <c r="JG339" s="396"/>
      <c r="JH339" s="396"/>
      <c r="JI339" s="396"/>
      <c r="JJ339" s="396"/>
      <c r="JK339" s="396"/>
      <c r="JL339" s="396"/>
      <c r="JM339" s="396"/>
      <c r="JN339" s="396"/>
      <c r="JO339" s="396"/>
      <c r="JP339" s="396"/>
      <c r="JQ339" s="396"/>
      <c r="JR339" s="396"/>
      <c r="JS339" s="396"/>
      <c r="JT339" s="396"/>
      <c r="JU339" s="396"/>
      <c r="JV339" s="396"/>
      <c r="JW339" s="396"/>
      <c r="JX339" s="396"/>
      <c r="JY339" s="396"/>
      <c r="JZ339" s="396"/>
      <c r="KA339" s="396"/>
      <c r="KB339" s="396"/>
      <c r="KC339" s="396"/>
      <c r="KD339" s="396"/>
      <c r="KE339" s="396"/>
      <c r="KF339" s="396"/>
      <c r="KG339" s="396"/>
      <c r="KH339" s="396"/>
      <c r="KI339" s="396"/>
      <c r="KJ339" s="396"/>
      <c r="KK339" s="396"/>
      <c r="KL339" s="396"/>
      <c r="KM339" s="396"/>
      <c r="KN339" s="396"/>
      <c r="KO339" s="396"/>
      <c r="KP339" s="396"/>
      <c r="KQ339" s="396"/>
      <c r="KR339" s="396"/>
      <c r="KS339" s="396"/>
      <c r="KT339" s="396"/>
      <c r="KU339" s="396"/>
      <c r="KV339" s="396"/>
      <c r="KW339" s="396"/>
      <c r="KX339" s="396"/>
      <c r="KY339" s="396"/>
      <c r="KZ339" s="396"/>
      <c r="LA339" s="396"/>
      <c r="LB339" s="396"/>
      <c r="LC339" s="396"/>
      <c r="LD339" s="396"/>
      <c r="LE339" s="396"/>
      <c r="LF339" s="396"/>
      <c r="LG339" s="396"/>
      <c r="LH339" s="396"/>
      <c r="LI339" s="396"/>
      <c r="LJ339" s="396"/>
      <c r="LK339" s="396"/>
      <c r="LL339" s="396"/>
      <c r="LM339" s="396"/>
      <c r="LN339" s="396"/>
      <c r="LO339" s="396"/>
      <c r="LP339" s="396"/>
      <c r="LQ339" s="396"/>
      <c r="LR339" s="396"/>
      <c r="LS339" s="396"/>
      <c r="LT339" s="396"/>
      <c r="LU339" s="396"/>
      <c r="LV339" s="396"/>
      <c r="LW339" s="396"/>
      <c r="LX339" s="396"/>
      <c r="LY339" s="396"/>
      <c r="LZ339" s="396"/>
      <c r="MA339" s="396"/>
      <c r="MB339" s="396"/>
      <c r="MC339" s="396"/>
      <c r="MD339" s="396"/>
      <c r="ME339" s="396"/>
      <c r="MF339" s="396"/>
      <c r="MG339" s="396"/>
      <c r="MH339" s="396"/>
      <c r="MI339" s="396"/>
      <c r="MJ339" s="396"/>
      <c r="MK339" s="396"/>
      <c r="ML339" s="396"/>
      <c r="MM339" s="396"/>
      <c r="MN339" s="396"/>
      <c r="MO339" s="396"/>
      <c r="MP339" s="396"/>
      <c r="MQ339" s="396"/>
      <c r="MR339" s="396"/>
      <c r="MS339" s="396"/>
      <c r="MT339" s="396"/>
      <c r="MU339" s="396"/>
      <c r="MV339" s="396"/>
      <c r="MW339" s="396"/>
      <c r="MX339" s="396"/>
      <c r="MY339" s="396"/>
      <c r="MZ339" s="396"/>
      <c r="NA339" s="396"/>
      <c r="NB339" s="396"/>
      <c r="NC339" s="396"/>
      <c r="ND339" s="396"/>
      <c r="NE339" s="396"/>
      <c r="NF339" s="396"/>
      <c r="NG339" s="396"/>
      <c r="NH339" s="396"/>
      <c r="NI339" s="396"/>
      <c r="NJ339" s="396"/>
      <c r="NK339" s="396"/>
      <c r="NL339" s="396"/>
      <c r="NM339" s="396"/>
      <c r="NN339" s="396"/>
      <c r="NO339" s="396"/>
      <c r="NP339" s="396"/>
      <c r="NQ339" s="396"/>
      <c r="NR339" s="396"/>
      <c r="NS339" s="396"/>
      <c r="NT339" s="396"/>
      <c r="NU339" s="396"/>
      <c r="NV339" s="396"/>
      <c r="NW339" s="396"/>
      <c r="NX339" s="396"/>
      <c r="NY339" s="396"/>
      <c r="NZ339" s="396"/>
      <c r="OA339" s="396"/>
      <c r="OB339" s="396"/>
      <c r="OC339" s="396"/>
      <c r="OD339" s="396"/>
      <c r="OE339" s="396"/>
      <c r="OF339" s="396"/>
      <c r="OG339" s="396"/>
      <c r="OH339" s="396"/>
      <c r="OI339" s="396"/>
      <c r="OJ339" s="396"/>
      <c r="OK339" s="396"/>
      <c r="OL339" s="396"/>
      <c r="OM339" s="396"/>
      <c r="ON339" s="396"/>
      <c r="OO339" s="396"/>
      <c r="OP339" s="396"/>
      <c r="OQ339" s="396"/>
      <c r="OR339" s="396"/>
      <c r="OS339" s="396"/>
      <c r="OT339" s="396"/>
      <c r="OU339" s="396"/>
      <c r="OV339" s="396"/>
      <c r="OW339" s="396"/>
      <c r="OX339" s="396"/>
      <c r="OY339" s="396"/>
      <c r="OZ339" s="396"/>
      <c r="PA339" s="396"/>
      <c r="PB339" s="396"/>
      <c r="PC339" s="396"/>
      <c r="PD339" s="396"/>
      <c r="PE339" s="396"/>
      <c r="PF339" s="396"/>
      <c r="PG339" s="396"/>
      <c r="PH339" s="396"/>
      <c r="PI339" s="396"/>
      <c r="PJ339" s="396"/>
      <c r="PK339" s="396"/>
      <c r="PL339" s="396"/>
      <c r="PM339" s="396"/>
      <c r="PN339" s="396"/>
      <c r="PO339" s="396"/>
      <c r="PP339" s="396"/>
      <c r="PQ339" s="396"/>
      <c r="PR339" s="396"/>
      <c r="PS339" s="396"/>
      <c r="PT339" s="396"/>
      <c r="PU339" s="396"/>
      <c r="PV339" s="396"/>
      <c r="PW339" s="396"/>
      <c r="PX339" s="396"/>
      <c r="PY339" s="396"/>
      <c r="PZ339" s="396"/>
      <c r="QA339" s="396"/>
      <c r="QB339" s="396"/>
      <c r="QC339" s="396"/>
      <c r="QD339" s="396"/>
      <c r="QE339" s="396"/>
      <c r="QF339" s="396"/>
      <c r="QG339" s="396"/>
      <c r="QH339" s="396"/>
      <c r="QI339" s="396"/>
      <c r="QJ339" s="396"/>
      <c r="QK339" s="396"/>
      <c r="QL339" s="396"/>
      <c r="QM339" s="396"/>
      <c r="QN339" s="396"/>
      <c r="QO339" s="396"/>
      <c r="QP339" s="396"/>
      <c r="QQ339" s="396"/>
      <c r="QR339" s="396"/>
      <c r="QS339" s="396"/>
      <c r="QT339" s="396"/>
    </row>
    <row r="340" spans="1:462" s="394" customFormat="1" ht="14.25">
      <c r="A340" s="393"/>
      <c r="B340" s="145" t="s">
        <v>1541</v>
      </c>
      <c r="C340" s="129"/>
      <c r="D340" s="129" t="s">
        <v>19</v>
      </c>
      <c r="E340" s="129"/>
      <c r="F340" s="155"/>
    </row>
    <row r="341" spans="1:462" s="16" customFormat="1">
      <c r="A341" s="375">
        <v>12</v>
      </c>
      <c r="B341" s="149" t="s">
        <v>1503</v>
      </c>
      <c r="C341" s="144"/>
      <c r="D341" s="144"/>
      <c r="E341" s="144"/>
      <c r="F341" s="157"/>
      <c r="G341" s="396"/>
      <c r="H341" s="396"/>
      <c r="I341" s="396"/>
      <c r="J341" s="396"/>
      <c r="K341" s="396"/>
      <c r="L341" s="396"/>
      <c r="M341" s="396"/>
      <c r="N341" s="396"/>
      <c r="O341" s="396"/>
      <c r="P341" s="396"/>
      <c r="Q341" s="396"/>
      <c r="R341" s="396"/>
      <c r="S341" s="396"/>
      <c r="T341" s="396"/>
      <c r="U341" s="396"/>
      <c r="V341" s="396"/>
      <c r="W341" s="396"/>
      <c r="X341" s="396"/>
      <c r="Y341" s="396"/>
      <c r="Z341" s="396"/>
      <c r="AA341" s="396"/>
      <c r="AB341" s="396"/>
      <c r="AC341" s="396"/>
      <c r="AD341" s="396"/>
      <c r="AE341" s="396"/>
      <c r="AF341" s="396"/>
      <c r="AG341" s="396"/>
      <c r="AH341" s="396"/>
      <c r="AI341" s="396"/>
      <c r="AJ341" s="396"/>
      <c r="AK341" s="396"/>
      <c r="AL341" s="396"/>
      <c r="AM341" s="396"/>
      <c r="AN341" s="396"/>
      <c r="AO341" s="396"/>
      <c r="AP341" s="396"/>
      <c r="AQ341" s="396"/>
      <c r="AR341" s="396"/>
      <c r="AS341" s="396"/>
      <c r="AT341" s="396"/>
      <c r="AU341" s="396"/>
      <c r="AV341" s="396"/>
      <c r="AW341" s="396"/>
      <c r="AX341" s="396"/>
      <c r="AY341" s="396"/>
      <c r="AZ341" s="396"/>
      <c r="BA341" s="396"/>
      <c r="BB341" s="396"/>
      <c r="BC341" s="396"/>
      <c r="BD341" s="396"/>
      <c r="BE341" s="396"/>
      <c r="BF341" s="396"/>
      <c r="BG341" s="396"/>
      <c r="BH341" s="396"/>
      <c r="BI341" s="396"/>
      <c r="BJ341" s="396"/>
      <c r="BK341" s="396"/>
      <c r="BL341" s="396"/>
      <c r="BM341" s="396"/>
      <c r="BN341" s="396"/>
      <c r="BO341" s="396"/>
      <c r="BP341" s="396"/>
      <c r="BQ341" s="396"/>
      <c r="BR341" s="396"/>
      <c r="BS341" s="396"/>
      <c r="BT341" s="396"/>
      <c r="BU341" s="396"/>
      <c r="BV341" s="396"/>
      <c r="BW341" s="396"/>
      <c r="BX341" s="396"/>
      <c r="BY341" s="396"/>
      <c r="BZ341" s="396"/>
      <c r="CA341" s="396"/>
      <c r="CB341" s="396"/>
      <c r="CC341" s="396"/>
      <c r="CD341" s="396"/>
      <c r="CE341" s="396"/>
      <c r="CF341" s="396"/>
      <c r="CG341" s="396"/>
      <c r="CH341" s="396"/>
      <c r="CI341" s="396"/>
      <c r="CJ341" s="396"/>
      <c r="CK341" s="396"/>
      <c r="CL341" s="396"/>
      <c r="CM341" s="396"/>
      <c r="CN341" s="396"/>
      <c r="CO341" s="396"/>
      <c r="CP341" s="396"/>
      <c r="CQ341" s="396"/>
      <c r="CR341" s="396"/>
      <c r="CS341" s="396"/>
      <c r="CT341" s="396"/>
      <c r="CU341" s="396"/>
      <c r="CV341" s="396"/>
      <c r="CW341" s="396"/>
      <c r="CX341" s="396"/>
      <c r="CY341" s="396"/>
      <c r="CZ341" s="396"/>
      <c r="DA341" s="396"/>
      <c r="DB341" s="396"/>
      <c r="DC341" s="396"/>
      <c r="DD341" s="396"/>
      <c r="DE341" s="396"/>
      <c r="DF341" s="396"/>
      <c r="DG341" s="396"/>
      <c r="DH341" s="396"/>
      <c r="DI341" s="396"/>
      <c r="DJ341" s="396"/>
      <c r="DK341" s="396"/>
      <c r="DL341" s="396"/>
      <c r="DM341" s="396"/>
      <c r="DN341" s="396"/>
      <c r="DO341" s="396"/>
      <c r="DP341" s="396"/>
      <c r="DQ341" s="396"/>
      <c r="DR341" s="396"/>
      <c r="DS341" s="396"/>
      <c r="DT341" s="396"/>
      <c r="DU341" s="396"/>
      <c r="DV341" s="396"/>
      <c r="DW341" s="396"/>
      <c r="DX341" s="396"/>
      <c r="DY341" s="396"/>
      <c r="DZ341" s="396"/>
      <c r="EA341" s="396"/>
      <c r="EB341" s="396"/>
      <c r="EC341" s="396"/>
      <c r="ED341" s="396"/>
      <c r="EE341" s="396"/>
      <c r="EF341" s="396"/>
      <c r="EG341" s="396"/>
      <c r="EH341" s="396"/>
      <c r="EI341" s="396"/>
      <c r="EJ341" s="396"/>
      <c r="EK341" s="396"/>
      <c r="EL341" s="396"/>
      <c r="EM341" s="396"/>
      <c r="EN341" s="396"/>
      <c r="EO341" s="396"/>
      <c r="EP341" s="396"/>
      <c r="EQ341" s="396"/>
      <c r="ER341" s="396"/>
      <c r="ES341" s="396"/>
      <c r="ET341" s="396"/>
      <c r="EU341" s="396"/>
      <c r="EV341" s="396"/>
      <c r="EW341" s="396"/>
      <c r="EX341" s="396"/>
      <c r="EY341" s="396"/>
      <c r="EZ341" s="396"/>
      <c r="FA341" s="396"/>
      <c r="FB341" s="396"/>
      <c r="FC341" s="396"/>
      <c r="FD341" s="396"/>
      <c r="FE341" s="396"/>
      <c r="FF341" s="396"/>
      <c r="FG341" s="396"/>
      <c r="FH341" s="396"/>
      <c r="FI341" s="396"/>
      <c r="FJ341" s="396"/>
      <c r="FK341" s="396"/>
      <c r="FL341" s="396"/>
      <c r="FM341" s="396"/>
      <c r="FN341" s="396"/>
      <c r="FO341" s="396"/>
      <c r="FP341" s="396"/>
      <c r="FQ341" s="396"/>
      <c r="FR341" s="396"/>
      <c r="FS341" s="396"/>
      <c r="FT341" s="396"/>
      <c r="FU341" s="396"/>
      <c r="FV341" s="396"/>
      <c r="FW341" s="396"/>
      <c r="FX341" s="396"/>
      <c r="FY341" s="396"/>
      <c r="FZ341" s="396"/>
      <c r="GA341" s="396"/>
      <c r="GB341" s="396"/>
      <c r="GC341" s="396"/>
      <c r="GD341" s="396"/>
      <c r="GE341" s="396"/>
      <c r="GF341" s="396"/>
      <c r="GG341" s="396"/>
      <c r="GH341" s="396"/>
      <c r="GI341" s="396"/>
      <c r="GJ341" s="396"/>
      <c r="GK341" s="396"/>
      <c r="GL341" s="396"/>
      <c r="GM341" s="396"/>
      <c r="GN341" s="396"/>
      <c r="GO341" s="396"/>
      <c r="GP341" s="396"/>
      <c r="GQ341" s="396"/>
      <c r="GR341" s="396"/>
      <c r="GS341" s="396"/>
      <c r="GT341" s="396"/>
      <c r="GU341" s="396"/>
      <c r="GV341" s="396"/>
      <c r="GW341" s="396"/>
      <c r="GX341" s="396"/>
      <c r="GY341" s="396"/>
      <c r="GZ341" s="396"/>
      <c r="HA341" s="396"/>
      <c r="HB341" s="396"/>
      <c r="HC341" s="396"/>
      <c r="HD341" s="396"/>
      <c r="HE341" s="396"/>
      <c r="HF341" s="396"/>
      <c r="HG341" s="396"/>
      <c r="HH341" s="396"/>
      <c r="HI341" s="396"/>
      <c r="HJ341" s="396"/>
      <c r="HK341" s="396"/>
      <c r="HL341" s="396"/>
      <c r="HM341" s="396"/>
      <c r="HN341" s="396"/>
      <c r="HO341" s="396"/>
      <c r="HP341" s="396"/>
      <c r="HQ341" s="396"/>
      <c r="HR341" s="396"/>
      <c r="HS341" s="396"/>
      <c r="HT341" s="396"/>
      <c r="HU341" s="396"/>
      <c r="HV341" s="396"/>
      <c r="HW341" s="396"/>
      <c r="HX341" s="396"/>
      <c r="HY341" s="396"/>
      <c r="HZ341" s="396"/>
      <c r="IA341" s="396"/>
      <c r="IB341" s="396"/>
      <c r="IC341" s="396"/>
      <c r="ID341" s="396"/>
      <c r="IE341" s="396"/>
      <c r="IF341" s="396"/>
      <c r="IG341" s="396"/>
      <c r="IH341" s="396"/>
      <c r="II341" s="396"/>
      <c r="IJ341" s="396"/>
      <c r="IK341" s="396"/>
      <c r="IL341" s="396"/>
      <c r="IM341" s="396"/>
      <c r="IN341" s="396"/>
      <c r="IO341" s="396"/>
      <c r="IP341" s="396"/>
      <c r="IQ341" s="396"/>
      <c r="IR341" s="396"/>
      <c r="IS341" s="396"/>
      <c r="IT341" s="396"/>
      <c r="IU341" s="396"/>
      <c r="IV341" s="396"/>
      <c r="IW341" s="396"/>
      <c r="IX341" s="396"/>
      <c r="IY341" s="396"/>
      <c r="IZ341" s="396"/>
      <c r="JA341" s="396"/>
      <c r="JB341" s="396"/>
      <c r="JC341" s="396"/>
      <c r="JD341" s="396"/>
      <c r="JE341" s="396"/>
      <c r="JF341" s="396"/>
      <c r="JG341" s="396"/>
      <c r="JH341" s="396"/>
      <c r="JI341" s="396"/>
      <c r="JJ341" s="396"/>
      <c r="JK341" s="396"/>
      <c r="JL341" s="396"/>
      <c r="JM341" s="396"/>
      <c r="JN341" s="396"/>
      <c r="JO341" s="396"/>
      <c r="JP341" s="396"/>
      <c r="JQ341" s="396"/>
      <c r="JR341" s="396"/>
      <c r="JS341" s="396"/>
      <c r="JT341" s="396"/>
      <c r="JU341" s="396"/>
      <c r="JV341" s="396"/>
      <c r="JW341" s="396"/>
      <c r="JX341" s="396"/>
      <c r="JY341" s="396"/>
      <c r="JZ341" s="396"/>
      <c r="KA341" s="396"/>
      <c r="KB341" s="396"/>
      <c r="KC341" s="396"/>
      <c r="KD341" s="396"/>
      <c r="KE341" s="396"/>
      <c r="KF341" s="396"/>
      <c r="KG341" s="396"/>
      <c r="KH341" s="396"/>
      <c r="KI341" s="396"/>
      <c r="KJ341" s="396"/>
      <c r="KK341" s="396"/>
      <c r="KL341" s="396"/>
      <c r="KM341" s="396"/>
      <c r="KN341" s="396"/>
      <c r="KO341" s="396"/>
      <c r="KP341" s="396"/>
      <c r="KQ341" s="396"/>
      <c r="KR341" s="396"/>
      <c r="KS341" s="396"/>
      <c r="KT341" s="396"/>
      <c r="KU341" s="396"/>
      <c r="KV341" s="396"/>
      <c r="KW341" s="396"/>
      <c r="KX341" s="396"/>
      <c r="KY341" s="396"/>
      <c r="KZ341" s="396"/>
      <c r="LA341" s="396"/>
      <c r="LB341" s="396"/>
      <c r="LC341" s="396"/>
      <c r="LD341" s="396"/>
      <c r="LE341" s="396"/>
      <c r="LF341" s="396"/>
      <c r="LG341" s="396"/>
      <c r="LH341" s="396"/>
      <c r="LI341" s="396"/>
      <c r="LJ341" s="396"/>
      <c r="LK341" s="396"/>
      <c r="LL341" s="396"/>
      <c r="LM341" s="396"/>
      <c r="LN341" s="396"/>
      <c r="LO341" s="396"/>
      <c r="LP341" s="396"/>
      <c r="LQ341" s="396"/>
      <c r="LR341" s="396"/>
      <c r="LS341" s="396"/>
      <c r="LT341" s="396"/>
      <c r="LU341" s="396"/>
      <c r="LV341" s="396"/>
      <c r="LW341" s="396"/>
      <c r="LX341" s="396"/>
      <c r="LY341" s="396"/>
      <c r="LZ341" s="396"/>
      <c r="MA341" s="396"/>
      <c r="MB341" s="396"/>
      <c r="MC341" s="396"/>
      <c r="MD341" s="396"/>
      <c r="ME341" s="396"/>
      <c r="MF341" s="396"/>
      <c r="MG341" s="396"/>
      <c r="MH341" s="396"/>
      <c r="MI341" s="396"/>
      <c r="MJ341" s="396"/>
      <c r="MK341" s="396"/>
      <c r="ML341" s="396"/>
      <c r="MM341" s="396"/>
      <c r="MN341" s="396"/>
      <c r="MO341" s="396"/>
      <c r="MP341" s="396"/>
      <c r="MQ341" s="396"/>
      <c r="MR341" s="396"/>
      <c r="MS341" s="396"/>
      <c r="MT341" s="396"/>
      <c r="MU341" s="396"/>
      <c r="MV341" s="396"/>
      <c r="MW341" s="396"/>
      <c r="MX341" s="396"/>
      <c r="MY341" s="396"/>
      <c r="MZ341" s="396"/>
      <c r="NA341" s="396"/>
      <c r="NB341" s="396"/>
      <c r="NC341" s="396"/>
      <c r="ND341" s="396"/>
      <c r="NE341" s="396"/>
      <c r="NF341" s="396"/>
      <c r="NG341" s="396"/>
      <c r="NH341" s="396"/>
      <c r="NI341" s="396"/>
      <c r="NJ341" s="396"/>
      <c r="NK341" s="396"/>
      <c r="NL341" s="396"/>
      <c r="NM341" s="396"/>
      <c r="NN341" s="396"/>
      <c r="NO341" s="396"/>
      <c r="NP341" s="396"/>
      <c r="NQ341" s="396"/>
      <c r="NR341" s="396"/>
      <c r="NS341" s="396"/>
      <c r="NT341" s="396"/>
      <c r="NU341" s="396"/>
      <c r="NV341" s="396"/>
      <c r="NW341" s="396"/>
      <c r="NX341" s="396"/>
      <c r="NY341" s="396"/>
      <c r="NZ341" s="396"/>
      <c r="OA341" s="396"/>
      <c r="OB341" s="396"/>
      <c r="OC341" s="396"/>
      <c r="OD341" s="396"/>
      <c r="OE341" s="396"/>
      <c r="OF341" s="396"/>
      <c r="OG341" s="396"/>
      <c r="OH341" s="396"/>
      <c r="OI341" s="396"/>
      <c r="OJ341" s="396"/>
      <c r="OK341" s="396"/>
      <c r="OL341" s="396"/>
      <c r="OM341" s="396"/>
      <c r="ON341" s="396"/>
      <c r="OO341" s="396"/>
      <c r="OP341" s="396"/>
      <c r="OQ341" s="396"/>
      <c r="OR341" s="396"/>
      <c r="OS341" s="396"/>
      <c r="OT341" s="396"/>
      <c r="OU341" s="396"/>
      <c r="OV341" s="396"/>
      <c r="OW341" s="396"/>
      <c r="OX341" s="396"/>
      <c r="OY341" s="396"/>
      <c r="OZ341" s="396"/>
      <c r="PA341" s="396"/>
      <c r="PB341" s="396"/>
      <c r="PC341" s="396"/>
      <c r="PD341" s="396"/>
      <c r="PE341" s="396"/>
      <c r="PF341" s="396"/>
      <c r="PG341" s="396"/>
      <c r="PH341" s="396"/>
      <c r="PI341" s="396"/>
      <c r="PJ341" s="396"/>
      <c r="PK341" s="396"/>
      <c r="PL341" s="396"/>
      <c r="PM341" s="396"/>
      <c r="PN341" s="396"/>
      <c r="PO341" s="396"/>
      <c r="PP341" s="396"/>
      <c r="PQ341" s="396"/>
      <c r="PR341" s="396"/>
      <c r="PS341" s="396"/>
      <c r="PT341" s="396"/>
      <c r="PU341" s="396"/>
      <c r="PV341" s="396"/>
      <c r="PW341" s="396"/>
      <c r="PX341" s="396"/>
      <c r="PY341" s="396"/>
      <c r="PZ341" s="396"/>
      <c r="QA341" s="396"/>
      <c r="QB341" s="396"/>
      <c r="QC341" s="396"/>
      <c r="QD341" s="396"/>
      <c r="QE341" s="396"/>
      <c r="QF341" s="396"/>
      <c r="QG341" s="396"/>
      <c r="QH341" s="396"/>
      <c r="QI341" s="396"/>
      <c r="QJ341" s="396"/>
      <c r="QK341" s="396"/>
      <c r="QL341" s="396"/>
      <c r="QM341" s="396"/>
      <c r="QN341" s="396"/>
      <c r="QO341" s="396"/>
      <c r="QP341" s="396"/>
      <c r="QQ341" s="396"/>
      <c r="QR341" s="396"/>
      <c r="QS341" s="396"/>
      <c r="QT341" s="396"/>
    </row>
    <row r="342" spans="1:462" s="16" customFormat="1">
      <c r="A342" s="398"/>
      <c r="B342" s="391" t="s">
        <v>1504</v>
      </c>
      <c r="C342" s="129"/>
      <c r="D342" s="129" t="s">
        <v>1505</v>
      </c>
      <c r="E342" s="129"/>
      <c r="F342" s="155"/>
      <c r="G342" s="396"/>
      <c r="H342" s="396"/>
      <c r="I342" s="396"/>
      <c r="J342" s="396"/>
      <c r="K342" s="396"/>
      <c r="L342" s="396"/>
      <c r="M342" s="396"/>
      <c r="N342" s="396"/>
      <c r="O342" s="396"/>
      <c r="P342" s="396"/>
      <c r="Q342" s="396"/>
      <c r="R342" s="396"/>
      <c r="S342" s="396"/>
      <c r="T342" s="396"/>
      <c r="U342" s="396"/>
      <c r="V342" s="396"/>
      <c r="W342" s="396"/>
      <c r="X342" s="396"/>
      <c r="Y342" s="396"/>
      <c r="Z342" s="396"/>
      <c r="AA342" s="396"/>
      <c r="AB342" s="396"/>
      <c r="AC342" s="396"/>
      <c r="AD342" s="396"/>
      <c r="AE342" s="396"/>
      <c r="AF342" s="396"/>
      <c r="AG342" s="396"/>
      <c r="AH342" s="396"/>
      <c r="AI342" s="396"/>
      <c r="AJ342" s="396"/>
      <c r="AK342" s="396"/>
      <c r="AL342" s="396"/>
      <c r="AM342" s="396"/>
      <c r="AN342" s="396"/>
      <c r="AO342" s="396"/>
      <c r="AP342" s="396"/>
      <c r="AQ342" s="396"/>
      <c r="AR342" s="396"/>
      <c r="AS342" s="396"/>
      <c r="AT342" s="396"/>
      <c r="AU342" s="396"/>
      <c r="AV342" s="396"/>
      <c r="AW342" s="396"/>
      <c r="AX342" s="396"/>
      <c r="AY342" s="396"/>
      <c r="AZ342" s="396"/>
      <c r="BA342" s="396"/>
      <c r="BB342" s="396"/>
      <c r="BC342" s="396"/>
      <c r="BD342" s="396"/>
      <c r="BE342" s="396"/>
      <c r="BF342" s="396"/>
      <c r="BG342" s="396"/>
      <c r="BH342" s="396"/>
      <c r="BI342" s="396"/>
      <c r="BJ342" s="396"/>
      <c r="BK342" s="396"/>
      <c r="BL342" s="396"/>
      <c r="BM342" s="396"/>
      <c r="BN342" s="396"/>
      <c r="BO342" s="396"/>
      <c r="BP342" s="396"/>
      <c r="BQ342" s="396"/>
      <c r="BR342" s="396"/>
      <c r="BS342" s="396"/>
      <c r="BT342" s="396"/>
      <c r="BU342" s="396"/>
      <c r="BV342" s="396"/>
      <c r="BW342" s="396"/>
      <c r="BX342" s="396"/>
      <c r="BY342" s="396"/>
      <c r="BZ342" s="396"/>
      <c r="CA342" s="396"/>
      <c r="CB342" s="396"/>
      <c r="CC342" s="396"/>
      <c r="CD342" s="396"/>
      <c r="CE342" s="396"/>
      <c r="CF342" s="396"/>
      <c r="CG342" s="396"/>
      <c r="CH342" s="396"/>
      <c r="CI342" s="396"/>
      <c r="CJ342" s="396"/>
      <c r="CK342" s="396"/>
      <c r="CL342" s="396"/>
      <c r="CM342" s="396"/>
      <c r="CN342" s="396"/>
      <c r="CO342" s="396"/>
      <c r="CP342" s="396"/>
      <c r="CQ342" s="396"/>
      <c r="CR342" s="396"/>
      <c r="CS342" s="396"/>
      <c r="CT342" s="396"/>
      <c r="CU342" s="396"/>
      <c r="CV342" s="396"/>
      <c r="CW342" s="396"/>
      <c r="CX342" s="396"/>
      <c r="CY342" s="396"/>
      <c r="CZ342" s="396"/>
      <c r="DA342" s="396"/>
      <c r="DB342" s="396"/>
      <c r="DC342" s="396"/>
      <c r="DD342" s="396"/>
      <c r="DE342" s="396"/>
      <c r="DF342" s="396"/>
      <c r="DG342" s="396"/>
      <c r="DH342" s="396"/>
      <c r="DI342" s="396"/>
      <c r="DJ342" s="396"/>
      <c r="DK342" s="396"/>
      <c r="DL342" s="396"/>
      <c r="DM342" s="396"/>
      <c r="DN342" s="396"/>
      <c r="DO342" s="396"/>
      <c r="DP342" s="396"/>
      <c r="DQ342" s="396"/>
      <c r="DR342" s="396"/>
      <c r="DS342" s="396"/>
      <c r="DT342" s="396"/>
      <c r="DU342" s="396"/>
      <c r="DV342" s="396"/>
      <c r="DW342" s="396"/>
      <c r="DX342" s="396"/>
      <c r="DY342" s="396"/>
      <c r="DZ342" s="396"/>
      <c r="EA342" s="396"/>
      <c r="EB342" s="396"/>
      <c r="EC342" s="396"/>
      <c r="ED342" s="396"/>
      <c r="EE342" s="396"/>
      <c r="EF342" s="396"/>
      <c r="EG342" s="396"/>
      <c r="EH342" s="396"/>
      <c r="EI342" s="396"/>
      <c r="EJ342" s="396"/>
      <c r="EK342" s="396"/>
      <c r="EL342" s="396"/>
      <c r="EM342" s="396"/>
      <c r="EN342" s="396"/>
      <c r="EO342" s="396"/>
      <c r="EP342" s="396"/>
      <c r="EQ342" s="396"/>
      <c r="ER342" s="396"/>
      <c r="ES342" s="396"/>
      <c r="ET342" s="396"/>
      <c r="EU342" s="396"/>
      <c r="EV342" s="396"/>
      <c r="EW342" s="396"/>
      <c r="EX342" s="396"/>
      <c r="EY342" s="396"/>
      <c r="EZ342" s="396"/>
      <c r="FA342" s="396"/>
      <c r="FB342" s="396"/>
      <c r="FC342" s="396"/>
      <c r="FD342" s="396"/>
      <c r="FE342" s="396"/>
      <c r="FF342" s="396"/>
      <c r="FG342" s="396"/>
      <c r="FH342" s="396"/>
      <c r="FI342" s="396"/>
      <c r="FJ342" s="396"/>
      <c r="FK342" s="396"/>
      <c r="FL342" s="396"/>
      <c r="FM342" s="396"/>
      <c r="FN342" s="396"/>
      <c r="FO342" s="396"/>
      <c r="FP342" s="396"/>
      <c r="FQ342" s="396"/>
      <c r="FR342" s="396"/>
      <c r="FS342" s="396"/>
      <c r="FT342" s="396"/>
      <c r="FU342" s="396"/>
      <c r="FV342" s="396"/>
      <c r="FW342" s="396"/>
      <c r="FX342" s="396"/>
      <c r="FY342" s="396"/>
      <c r="FZ342" s="396"/>
      <c r="GA342" s="396"/>
      <c r="GB342" s="396"/>
      <c r="GC342" s="396"/>
      <c r="GD342" s="396"/>
      <c r="GE342" s="396"/>
      <c r="GF342" s="396"/>
      <c r="GG342" s="396"/>
      <c r="GH342" s="396"/>
      <c r="GI342" s="396"/>
      <c r="GJ342" s="396"/>
      <c r="GK342" s="396"/>
      <c r="GL342" s="396"/>
      <c r="GM342" s="396"/>
      <c r="GN342" s="396"/>
      <c r="GO342" s="396"/>
      <c r="GP342" s="396"/>
      <c r="GQ342" s="396"/>
      <c r="GR342" s="396"/>
      <c r="GS342" s="396"/>
      <c r="GT342" s="396"/>
      <c r="GU342" s="396"/>
      <c r="GV342" s="396"/>
      <c r="GW342" s="396"/>
      <c r="GX342" s="396"/>
      <c r="GY342" s="396"/>
      <c r="GZ342" s="396"/>
      <c r="HA342" s="396"/>
      <c r="HB342" s="396"/>
      <c r="HC342" s="396"/>
      <c r="HD342" s="396"/>
      <c r="HE342" s="396"/>
      <c r="HF342" s="396"/>
      <c r="HG342" s="396"/>
      <c r="HH342" s="396"/>
      <c r="HI342" s="396"/>
      <c r="HJ342" s="396"/>
      <c r="HK342" s="396"/>
      <c r="HL342" s="396"/>
      <c r="HM342" s="396"/>
      <c r="HN342" s="396"/>
      <c r="HO342" s="396"/>
      <c r="HP342" s="396"/>
      <c r="HQ342" s="396"/>
      <c r="HR342" s="396"/>
      <c r="HS342" s="396"/>
      <c r="HT342" s="396"/>
      <c r="HU342" s="396"/>
      <c r="HV342" s="396"/>
      <c r="HW342" s="396"/>
      <c r="HX342" s="396"/>
      <c r="HY342" s="396"/>
      <c r="HZ342" s="396"/>
      <c r="IA342" s="396"/>
      <c r="IB342" s="396"/>
      <c r="IC342" s="396"/>
      <c r="ID342" s="396"/>
      <c r="IE342" s="396"/>
      <c r="IF342" s="396"/>
      <c r="IG342" s="396"/>
      <c r="IH342" s="396"/>
      <c r="II342" s="396"/>
      <c r="IJ342" s="396"/>
      <c r="IK342" s="396"/>
      <c r="IL342" s="396"/>
      <c r="IM342" s="396"/>
      <c r="IN342" s="396"/>
      <c r="IO342" s="396"/>
      <c r="IP342" s="396"/>
      <c r="IQ342" s="396"/>
      <c r="IR342" s="396"/>
      <c r="IS342" s="396"/>
      <c r="IT342" s="396"/>
      <c r="IU342" s="396"/>
      <c r="IV342" s="396"/>
      <c r="IW342" s="396"/>
      <c r="IX342" s="396"/>
      <c r="IY342" s="396"/>
      <c r="IZ342" s="396"/>
      <c r="JA342" s="396"/>
      <c r="JB342" s="396"/>
      <c r="JC342" s="396"/>
      <c r="JD342" s="396"/>
      <c r="JE342" s="396"/>
      <c r="JF342" s="396"/>
      <c r="JG342" s="396"/>
      <c r="JH342" s="396"/>
      <c r="JI342" s="396"/>
      <c r="JJ342" s="396"/>
      <c r="JK342" s="396"/>
      <c r="JL342" s="396"/>
      <c r="JM342" s="396"/>
      <c r="JN342" s="396"/>
      <c r="JO342" s="396"/>
      <c r="JP342" s="396"/>
      <c r="JQ342" s="396"/>
      <c r="JR342" s="396"/>
      <c r="JS342" s="396"/>
      <c r="JT342" s="396"/>
      <c r="JU342" s="396"/>
      <c r="JV342" s="396"/>
      <c r="JW342" s="396"/>
      <c r="JX342" s="396"/>
      <c r="JY342" s="396"/>
      <c r="JZ342" s="396"/>
      <c r="KA342" s="396"/>
      <c r="KB342" s="396"/>
      <c r="KC342" s="396"/>
      <c r="KD342" s="396"/>
      <c r="KE342" s="396"/>
      <c r="KF342" s="396"/>
      <c r="KG342" s="396"/>
      <c r="KH342" s="396"/>
      <c r="KI342" s="396"/>
      <c r="KJ342" s="396"/>
      <c r="KK342" s="396"/>
      <c r="KL342" s="396"/>
      <c r="KM342" s="396"/>
      <c r="KN342" s="396"/>
      <c r="KO342" s="396"/>
      <c r="KP342" s="396"/>
      <c r="KQ342" s="396"/>
      <c r="KR342" s="396"/>
      <c r="KS342" s="396"/>
      <c r="KT342" s="396"/>
      <c r="KU342" s="396"/>
      <c r="KV342" s="396"/>
      <c r="KW342" s="396"/>
      <c r="KX342" s="396"/>
      <c r="KY342" s="396"/>
      <c r="KZ342" s="396"/>
      <c r="LA342" s="396"/>
      <c r="LB342" s="396"/>
      <c r="LC342" s="396"/>
      <c r="LD342" s="396"/>
      <c r="LE342" s="396"/>
      <c r="LF342" s="396"/>
      <c r="LG342" s="396"/>
      <c r="LH342" s="396"/>
      <c r="LI342" s="396"/>
      <c r="LJ342" s="396"/>
      <c r="LK342" s="396"/>
      <c r="LL342" s="396"/>
      <c r="LM342" s="396"/>
      <c r="LN342" s="396"/>
      <c r="LO342" s="396"/>
      <c r="LP342" s="396"/>
      <c r="LQ342" s="396"/>
      <c r="LR342" s="396"/>
      <c r="LS342" s="396"/>
      <c r="LT342" s="396"/>
      <c r="LU342" s="396"/>
      <c r="LV342" s="396"/>
      <c r="LW342" s="396"/>
      <c r="LX342" s="396"/>
      <c r="LY342" s="396"/>
      <c r="LZ342" s="396"/>
      <c r="MA342" s="396"/>
      <c r="MB342" s="396"/>
      <c r="MC342" s="396"/>
      <c r="MD342" s="396"/>
      <c r="ME342" s="396"/>
      <c r="MF342" s="396"/>
      <c r="MG342" s="396"/>
      <c r="MH342" s="396"/>
      <c r="MI342" s="396"/>
      <c r="MJ342" s="396"/>
      <c r="MK342" s="396"/>
      <c r="ML342" s="396"/>
      <c r="MM342" s="396"/>
      <c r="MN342" s="396"/>
      <c r="MO342" s="396"/>
      <c r="MP342" s="396"/>
      <c r="MQ342" s="396"/>
      <c r="MR342" s="396"/>
      <c r="MS342" s="396"/>
      <c r="MT342" s="396"/>
      <c r="MU342" s="396"/>
      <c r="MV342" s="396"/>
      <c r="MW342" s="396"/>
      <c r="MX342" s="396"/>
      <c r="MY342" s="396"/>
      <c r="MZ342" s="396"/>
      <c r="NA342" s="396"/>
      <c r="NB342" s="396"/>
      <c r="NC342" s="396"/>
      <c r="ND342" s="396"/>
      <c r="NE342" s="396"/>
      <c r="NF342" s="396"/>
      <c r="NG342" s="396"/>
      <c r="NH342" s="396"/>
      <c r="NI342" s="396"/>
      <c r="NJ342" s="396"/>
      <c r="NK342" s="396"/>
      <c r="NL342" s="396"/>
      <c r="NM342" s="396"/>
      <c r="NN342" s="396"/>
      <c r="NO342" s="396"/>
      <c r="NP342" s="396"/>
      <c r="NQ342" s="396"/>
      <c r="NR342" s="396"/>
      <c r="NS342" s="396"/>
      <c r="NT342" s="396"/>
      <c r="NU342" s="396"/>
      <c r="NV342" s="396"/>
      <c r="NW342" s="396"/>
      <c r="NX342" s="396"/>
      <c r="NY342" s="396"/>
      <c r="NZ342" s="396"/>
      <c r="OA342" s="396"/>
      <c r="OB342" s="396"/>
      <c r="OC342" s="396"/>
      <c r="OD342" s="396"/>
      <c r="OE342" s="396"/>
      <c r="OF342" s="396"/>
      <c r="OG342" s="396"/>
      <c r="OH342" s="396"/>
      <c r="OI342" s="396"/>
      <c r="OJ342" s="396"/>
      <c r="OK342" s="396"/>
      <c r="OL342" s="396"/>
      <c r="OM342" s="396"/>
      <c r="ON342" s="396"/>
      <c r="OO342" s="396"/>
      <c r="OP342" s="396"/>
      <c r="OQ342" s="396"/>
      <c r="OR342" s="396"/>
      <c r="OS342" s="396"/>
      <c r="OT342" s="396"/>
      <c r="OU342" s="396"/>
      <c r="OV342" s="396"/>
      <c r="OW342" s="396"/>
      <c r="OX342" s="396"/>
      <c r="OY342" s="396"/>
      <c r="OZ342" s="396"/>
      <c r="PA342" s="396"/>
      <c r="PB342" s="396"/>
      <c r="PC342" s="396"/>
      <c r="PD342" s="396"/>
      <c r="PE342" s="396"/>
      <c r="PF342" s="396"/>
      <c r="PG342" s="396"/>
      <c r="PH342" s="396"/>
      <c r="PI342" s="396"/>
      <c r="PJ342" s="396"/>
      <c r="PK342" s="396"/>
      <c r="PL342" s="396"/>
      <c r="PM342" s="396"/>
      <c r="PN342" s="396"/>
      <c r="PO342" s="396"/>
      <c r="PP342" s="396"/>
      <c r="PQ342" s="396"/>
      <c r="PR342" s="396"/>
      <c r="PS342" s="396"/>
      <c r="PT342" s="396"/>
      <c r="PU342" s="396"/>
      <c r="PV342" s="396"/>
      <c r="PW342" s="396"/>
      <c r="PX342" s="396"/>
      <c r="PY342" s="396"/>
      <c r="PZ342" s="396"/>
      <c r="QA342" s="396"/>
      <c r="QB342" s="396"/>
      <c r="QC342" s="396"/>
      <c r="QD342" s="396"/>
      <c r="QE342" s="396"/>
      <c r="QF342" s="396"/>
      <c r="QG342" s="396"/>
      <c r="QH342" s="396"/>
      <c r="QI342" s="396"/>
      <c r="QJ342" s="396"/>
      <c r="QK342" s="396"/>
      <c r="QL342" s="396"/>
      <c r="QM342" s="396"/>
      <c r="QN342" s="396"/>
      <c r="QO342" s="396"/>
      <c r="QP342" s="396"/>
      <c r="QQ342" s="396"/>
      <c r="QR342" s="396"/>
      <c r="QS342" s="396"/>
      <c r="QT342" s="396"/>
    </row>
    <row r="343" spans="1:462" s="16" customFormat="1">
      <c r="A343" s="398"/>
      <c r="B343" s="402"/>
      <c r="C343" s="388"/>
      <c r="D343" s="129" t="s">
        <v>1506</v>
      </c>
      <c r="E343" s="129"/>
      <c r="F343" s="155"/>
      <c r="G343" s="396"/>
      <c r="H343" s="396"/>
      <c r="I343" s="396"/>
      <c r="J343" s="396"/>
      <c r="K343" s="396"/>
      <c r="L343" s="396"/>
      <c r="M343" s="396"/>
      <c r="N343" s="396"/>
      <c r="O343" s="396"/>
      <c r="P343" s="396"/>
      <c r="Q343" s="396"/>
      <c r="R343" s="396"/>
      <c r="S343" s="396"/>
      <c r="T343" s="396"/>
      <c r="U343" s="396"/>
      <c r="V343" s="396"/>
      <c r="W343" s="396"/>
      <c r="X343" s="396"/>
      <c r="Y343" s="396"/>
      <c r="Z343" s="396"/>
      <c r="AA343" s="396"/>
      <c r="AB343" s="396"/>
      <c r="AC343" s="396"/>
      <c r="AD343" s="396"/>
      <c r="AE343" s="396"/>
      <c r="AF343" s="396"/>
      <c r="AG343" s="396"/>
      <c r="AH343" s="396"/>
      <c r="AI343" s="396"/>
      <c r="AJ343" s="396"/>
      <c r="AK343" s="396"/>
      <c r="AL343" s="396"/>
      <c r="AM343" s="396"/>
      <c r="AN343" s="396"/>
      <c r="AO343" s="396"/>
      <c r="AP343" s="396"/>
      <c r="AQ343" s="396"/>
      <c r="AR343" s="396"/>
      <c r="AS343" s="396"/>
      <c r="AT343" s="396"/>
      <c r="AU343" s="396"/>
      <c r="AV343" s="396"/>
      <c r="AW343" s="396"/>
      <c r="AX343" s="396"/>
      <c r="AY343" s="396"/>
      <c r="AZ343" s="396"/>
      <c r="BA343" s="396"/>
      <c r="BB343" s="396"/>
      <c r="BC343" s="396"/>
      <c r="BD343" s="396"/>
      <c r="BE343" s="396"/>
      <c r="BF343" s="396"/>
      <c r="BG343" s="396"/>
      <c r="BH343" s="396"/>
      <c r="BI343" s="396"/>
      <c r="BJ343" s="396"/>
      <c r="BK343" s="396"/>
      <c r="BL343" s="396"/>
      <c r="BM343" s="396"/>
      <c r="BN343" s="396"/>
      <c r="BO343" s="396"/>
      <c r="BP343" s="396"/>
      <c r="BQ343" s="396"/>
      <c r="BR343" s="396"/>
      <c r="BS343" s="396"/>
      <c r="BT343" s="396"/>
      <c r="BU343" s="396"/>
      <c r="BV343" s="396"/>
      <c r="BW343" s="396"/>
      <c r="BX343" s="396"/>
      <c r="BY343" s="396"/>
      <c r="BZ343" s="396"/>
      <c r="CA343" s="396"/>
      <c r="CB343" s="396"/>
      <c r="CC343" s="396"/>
      <c r="CD343" s="396"/>
      <c r="CE343" s="396"/>
      <c r="CF343" s="396"/>
      <c r="CG343" s="396"/>
      <c r="CH343" s="396"/>
      <c r="CI343" s="396"/>
      <c r="CJ343" s="396"/>
      <c r="CK343" s="396"/>
      <c r="CL343" s="396"/>
      <c r="CM343" s="396"/>
      <c r="CN343" s="396"/>
      <c r="CO343" s="396"/>
      <c r="CP343" s="396"/>
      <c r="CQ343" s="396"/>
      <c r="CR343" s="396"/>
      <c r="CS343" s="396"/>
      <c r="CT343" s="396"/>
      <c r="CU343" s="396"/>
      <c r="CV343" s="396"/>
      <c r="CW343" s="396"/>
      <c r="CX343" s="396"/>
      <c r="CY343" s="396"/>
      <c r="CZ343" s="396"/>
      <c r="DA343" s="396"/>
      <c r="DB343" s="396"/>
      <c r="DC343" s="396"/>
      <c r="DD343" s="396"/>
      <c r="DE343" s="396"/>
      <c r="DF343" s="396"/>
      <c r="DG343" s="396"/>
      <c r="DH343" s="396"/>
      <c r="DI343" s="396"/>
      <c r="DJ343" s="396"/>
      <c r="DK343" s="396"/>
      <c r="DL343" s="396"/>
      <c r="DM343" s="396"/>
      <c r="DN343" s="396"/>
      <c r="DO343" s="396"/>
      <c r="DP343" s="396"/>
      <c r="DQ343" s="396"/>
      <c r="DR343" s="396"/>
      <c r="DS343" s="396"/>
      <c r="DT343" s="396"/>
      <c r="DU343" s="396"/>
      <c r="DV343" s="396"/>
      <c r="DW343" s="396"/>
      <c r="DX343" s="396"/>
      <c r="DY343" s="396"/>
      <c r="DZ343" s="396"/>
      <c r="EA343" s="396"/>
      <c r="EB343" s="396"/>
      <c r="EC343" s="396"/>
      <c r="ED343" s="396"/>
      <c r="EE343" s="396"/>
      <c r="EF343" s="396"/>
      <c r="EG343" s="396"/>
      <c r="EH343" s="396"/>
      <c r="EI343" s="396"/>
      <c r="EJ343" s="396"/>
      <c r="EK343" s="396"/>
      <c r="EL343" s="396"/>
      <c r="EM343" s="396"/>
      <c r="EN343" s="396"/>
      <c r="EO343" s="396"/>
      <c r="EP343" s="396"/>
      <c r="EQ343" s="396"/>
      <c r="ER343" s="396"/>
      <c r="ES343" s="396"/>
      <c r="ET343" s="396"/>
      <c r="EU343" s="396"/>
      <c r="EV343" s="396"/>
      <c r="EW343" s="396"/>
      <c r="EX343" s="396"/>
      <c r="EY343" s="396"/>
      <c r="EZ343" s="396"/>
      <c r="FA343" s="396"/>
      <c r="FB343" s="396"/>
      <c r="FC343" s="396"/>
      <c r="FD343" s="396"/>
      <c r="FE343" s="396"/>
      <c r="FF343" s="396"/>
      <c r="FG343" s="396"/>
      <c r="FH343" s="396"/>
      <c r="FI343" s="396"/>
      <c r="FJ343" s="396"/>
      <c r="FK343" s="396"/>
      <c r="FL343" s="396"/>
      <c r="FM343" s="396"/>
      <c r="FN343" s="396"/>
      <c r="FO343" s="396"/>
      <c r="FP343" s="396"/>
      <c r="FQ343" s="396"/>
      <c r="FR343" s="396"/>
      <c r="FS343" s="396"/>
      <c r="FT343" s="396"/>
      <c r="FU343" s="396"/>
      <c r="FV343" s="396"/>
      <c r="FW343" s="396"/>
      <c r="FX343" s="396"/>
      <c r="FY343" s="396"/>
      <c r="FZ343" s="396"/>
      <c r="GA343" s="396"/>
      <c r="GB343" s="396"/>
      <c r="GC343" s="396"/>
      <c r="GD343" s="396"/>
      <c r="GE343" s="396"/>
      <c r="GF343" s="396"/>
      <c r="GG343" s="396"/>
      <c r="GH343" s="396"/>
      <c r="GI343" s="396"/>
      <c r="GJ343" s="396"/>
      <c r="GK343" s="396"/>
      <c r="GL343" s="396"/>
      <c r="GM343" s="396"/>
      <c r="GN343" s="396"/>
      <c r="GO343" s="396"/>
      <c r="GP343" s="396"/>
      <c r="GQ343" s="396"/>
      <c r="GR343" s="396"/>
      <c r="GS343" s="396"/>
      <c r="GT343" s="396"/>
      <c r="GU343" s="396"/>
      <c r="GV343" s="396"/>
      <c r="GW343" s="396"/>
      <c r="GX343" s="396"/>
      <c r="GY343" s="396"/>
      <c r="GZ343" s="396"/>
      <c r="HA343" s="396"/>
      <c r="HB343" s="396"/>
      <c r="HC343" s="396"/>
      <c r="HD343" s="396"/>
      <c r="HE343" s="396"/>
      <c r="HF343" s="396"/>
      <c r="HG343" s="396"/>
      <c r="HH343" s="396"/>
      <c r="HI343" s="396"/>
      <c r="HJ343" s="396"/>
      <c r="HK343" s="396"/>
      <c r="HL343" s="396"/>
      <c r="HM343" s="396"/>
      <c r="HN343" s="396"/>
      <c r="HO343" s="396"/>
      <c r="HP343" s="396"/>
      <c r="HQ343" s="396"/>
      <c r="HR343" s="396"/>
      <c r="HS343" s="396"/>
      <c r="HT343" s="396"/>
      <c r="HU343" s="396"/>
      <c r="HV343" s="396"/>
      <c r="HW343" s="396"/>
      <c r="HX343" s="396"/>
      <c r="HY343" s="396"/>
      <c r="HZ343" s="396"/>
      <c r="IA343" s="396"/>
      <c r="IB343" s="396"/>
      <c r="IC343" s="396"/>
      <c r="ID343" s="396"/>
      <c r="IE343" s="396"/>
      <c r="IF343" s="396"/>
      <c r="IG343" s="396"/>
      <c r="IH343" s="396"/>
      <c r="II343" s="396"/>
      <c r="IJ343" s="396"/>
      <c r="IK343" s="396"/>
      <c r="IL343" s="396"/>
      <c r="IM343" s="396"/>
      <c r="IN343" s="396"/>
      <c r="IO343" s="396"/>
      <c r="IP343" s="396"/>
      <c r="IQ343" s="396"/>
      <c r="IR343" s="396"/>
      <c r="IS343" s="396"/>
      <c r="IT343" s="396"/>
      <c r="IU343" s="396"/>
      <c r="IV343" s="396"/>
      <c r="IW343" s="396"/>
      <c r="IX343" s="396"/>
      <c r="IY343" s="396"/>
      <c r="IZ343" s="396"/>
      <c r="JA343" s="396"/>
      <c r="JB343" s="396"/>
      <c r="JC343" s="396"/>
      <c r="JD343" s="396"/>
      <c r="JE343" s="396"/>
      <c r="JF343" s="396"/>
      <c r="JG343" s="396"/>
      <c r="JH343" s="396"/>
      <c r="JI343" s="396"/>
      <c r="JJ343" s="396"/>
      <c r="JK343" s="396"/>
      <c r="JL343" s="396"/>
      <c r="JM343" s="396"/>
      <c r="JN343" s="396"/>
      <c r="JO343" s="396"/>
      <c r="JP343" s="396"/>
      <c r="JQ343" s="396"/>
      <c r="JR343" s="396"/>
      <c r="JS343" s="396"/>
      <c r="JT343" s="396"/>
      <c r="JU343" s="396"/>
      <c r="JV343" s="396"/>
      <c r="JW343" s="396"/>
      <c r="JX343" s="396"/>
      <c r="JY343" s="396"/>
      <c r="JZ343" s="396"/>
      <c r="KA343" s="396"/>
      <c r="KB343" s="396"/>
      <c r="KC343" s="396"/>
      <c r="KD343" s="396"/>
      <c r="KE343" s="396"/>
      <c r="KF343" s="396"/>
      <c r="KG343" s="396"/>
      <c r="KH343" s="396"/>
      <c r="KI343" s="396"/>
      <c r="KJ343" s="396"/>
      <c r="KK343" s="396"/>
      <c r="KL343" s="396"/>
      <c r="KM343" s="396"/>
      <c r="KN343" s="396"/>
      <c r="KO343" s="396"/>
      <c r="KP343" s="396"/>
      <c r="KQ343" s="396"/>
      <c r="KR343" s="396"/>
      <c r="KS343" s="396"/>
      <c r="KT343" s="396"/>
      <c r="KU343" s="396"/>
      <c r="KV343" s="396"/>
      <c r="KW343" s="396"/>
      <c r="KX343" s="396"/>
      <c r="KY343" s="396"/>
      <c r="KZ343" s="396"/>
      <c r="LA343" s="396"/>
      <c r="LB343" s="396"/>
      <c r="LC343" s="396"/>
      <c r="LD343" s="396"/>
      <c r="LE343" s="396"/>
      <c r="LF343" s="396"/>
      <c r="LG343" s="396"/>
      <c r="LH343" s="396"/>
      <c r="LI343" s="396"/>
      <c r="LJ343" s="396"/>
      <c r="LK343" s="396"/>
      <c r="LL343" s="396"/>
      <c r="LM343" s="396"/>
      <c r="LN343" s="396"/>
      <c r="LO343" s="396"/>
      <c r="LP343" s="396"/>
      <c r="LQ343" s="396"/>
      <c r="LR343" s="396"/>
      <c r="LS343" s="396"/>
      <c r="LT343" s="396"/>
      <c r="LU343" s="396"/>
      <c r="LV343" s="396"/>
      <c r="LW343" s="396"/>
      <c r="LX343" s="396"/>
      <c r="LY343" s="396"/>
      <c r="LZ343" s="396"/>
      <c r="MA343" s="396"/>
      <c r="MB343" s="396"/>
      <c r="MC343" s="396"/>
      <c r="MD343" s="396"/>
      <c r="ME343" s="396"/>
      <c r="MF343" s="396"/>
      <c r="MG343" s="396"/>
      <c r="MH343" s="396"/>
      <c r="MI343" s="396"/>
      <c r="MJ343" s="396"/>
      <c r="MK343" s="396"/>
      <c r="ML343" s="396"/>
      <c r="MM343" s="396"/>
      <c r="MN343" s="396"/>
      <c r="MO343" s="396"/>
      <c r="MP343" s="396"/>
      <c r="MQ343" s="396"/>
      <c r="MR343" s="396"/>
      <c r="MS343" s="396"/>
      <c r="MT343" s="396"/>
      <c r="MU343" s="396"/>
      <c r="MV343" s="396"/>
      <c r="MW343" s="396"/>
      <c r="MX343" s="396"/>
      <c r="MY343" s="396"/>
      <c r="MZ343" s="396"/>
      <c r="NA343" s="396"/>
      <c r="NB343" s="396"/>
      <c r="NC343" s="396"/>
      <c r="ND343" s="396"/>
      <c r="NE343" s="396"/>
      <c r="NF343" s="396"/>
      <c r="NG343" s="396"/>
      <c r="NH343" s="396"/>
      <c r="NI343" s="396"/>
      <c r="NJ343" s="396"/>
      <c r="NK343" s="396"/>
      <c r="NL343" s="396"/>
      <c r="NM343" s="396"/>
      <c r="NN343" s="396"/>
      <c r="NO343" s="396"/>
      <c r="NP343" s="396"/>
      <c r="NQ343" s="396"/>
      <c r="NR343" s="396"/>
      <c r="NS343" s="396"/>
      <c r="NT343" s="396"/>
      <c r="NU343" s="396"/>
      <c r="NV343" s="396"/>
      <c r="NW343" s="396"/>
      <c r="NX343" s="396"/>
      <c r="NY343" s="396"/>
      <c r="NZ343" s="396"/>
      <c r="OA343" s="396"/>
      <c r="OB343" s="396"/>
      <c r="OC343" s="396"/>
      <c r="OD343" s="396"/>
      <c r="OE343" s="396"/>
      <c r="OF343" s="396"/>
      <c r="OG343" s="396"/>
      <c r="OH343" s="396"/>
      <c r="OI343" s="396"/>
      <c r="OJ343" s="396"/>
      <c r="OK343" s="396"/>
      <c r="OL343" s="396"/>
      <c r="OM343" s="396"/>
      <c r="ON343" s="396"/>
      <c r="OO343" s="396"/>
      <c r="OP343" s="396"/>
      <c r="OQ343" s="396"/>
      <c r="OR343" s="396"/>
      <c r="OS343" s="396"/>
      <c r="OT343" s="396"/>
      <c r="OU343" s="396"/>
      <c r="OV343" s="396"/>
      <c r="OW343" s="396"/>
      <c r="OX343" s="396"/>
      <c r="OY343" s="396"/>
      <c r="OZ343" s="396"/>
      <c r="PA343" s="396"/>
      <c r="PB343" s="396"/>
      <c r="PC343" s="396"/>
      <c r="PD343" s="396"/>
      <c r="PE343" s="396"/>
      <c r="PF343" s="396"/>
      <c r="PG343" s="396"/>
      <c r="PH343" s="396"/>
      <c r="PI343" s="396"/>
      <c r="PJ343" s="396"/>
      <c r="PK343" s="396"/>
      <c r="PL343" s="396"/>
      <c r="PM343" s="396"/>
      <c r="PN343" s="396"/>
      <c r="PO343" s="396"/>
      <c r="PP343" s="396"/>
      <c r="PQ343" s="396"/>
      <c r="PR343" s="396"/>
      <c r="PS343" s="396"/>
      <c r="PT343" s="396"/>
      <c r="PU343" s="396"/>
      <c r="PV343" s="396"/>
      <c r="PW343" s="396"/>
      <c r="PX343" s="396"/>
      <c r="PY343" s="396"/>
      <c r="PZ343" s="396"/>
      <c r="QA343" s="396"/>
      <c r="QB343" s="396"/>
      <c r="QC343" s="396"/>
      <c r="QD343" s="396"/>
      <c r="QE343" s="396"/>
      <c r="QF343" s="396"/>
      <c r="QG343" s="396"/>
      <c r="QH343" s="396"/>
      <c r="QI343" s="396"/>
      <c r="QJ343" s="396"/>
      <c r="QK343" s="396"/>
      <c r="QL343" s="396"/>
      <c r="QM343" s="396"/>
      <c r="QN343" s="396"/>
      <c r="QO343" s="396"/>
      <c r="QP343" s="396"/>
      <c r="QQ343" s="396"/>
      <c r="QR343" s="396"/>
      <c r="QS343" s="396"/>
      <c r="QT343" s="396"/>
    </row>
    <row r="344" spans="1:462" s="16" customFormat="1">
      <c r="A344" s="398"/>
      <c r="B344" s="403"/>
      <c r="C344" s="404"/>
      <c r="D344" s="129" t="s">
        <v>1507</v>
      </c>
      <c r="E344" s="129"/>
      <c r="F344" s="155"/>
      <c r="G344" s="396"/>
      <c r="H344" s="396"/>
      <c r="I344" s="396"/>
      <c r="J344" s="396"/>
      <c r="K344" s="396"/>
      <c r="L344" s="396"/>
      <c r="M344" s="396"/>
      <c r="N344" s="396"/>
      <c r="O344" s="396"/>
      <c r="P344" s="396"/>
      <c r="Q344" s="396"/>
      <c r="R344" s="396"/>
      <c r="S344" s="396"/>
      <c r="T344" s="396"/>
      <c r="U344" s="396"/>
      <c r="V344" s="396"/>
      <c r="W344" s="396"/>
      <c r="X344" s="396"/>
      <c r="Y344" s="396"/>
      <c r="Z344" s="396"/>
      <c r="AA344" s="396"/>
      <c r="AB344" s="396"/>
      <c r="AC344" s="396"/>
      <c r="AD344" s="396"/>
      <c r="AE344" s="396"/>
      <c r="AF344" s="396"/>
      <c r="AG344" s="396"/>
      <c r="AH344" s="396"/>
      <c r="AI344" s="396"/>
      <c r="AJ344" s="396"/>
      <c r="AK344" s="396"/>
      <c r="AL344" s="396"/>
      <c r="AM344" s="396"/>
      <c r="AN344" s="396"/>
      <c r="AO344" s="396"/>
      <c r="AP344" s="396"/>
      <c r="AQ344" s="396"/>
      <c r="AR344" s="396"/>
      <c r="AS344" s="396"/>
      <c r="AT344" s="396"/>
      <c r="AU344" s="396"/>
      <c r="AV344" s="396"/>
      <c r="AW344" s="396"/>
      <c r="AX344" s="396"/>
      <c r="AY344" s="396"/>
      <c r="AZ344" s="396"/>
      <c r="BA344" s="396"/>
      <c r="BB344" s="396"/>
      <c r="BC344" s="396"/>
      <c r="BD344" s="396"/>
      <c r="BE344" s="396"/>
      <c r="BF344" s="396"/>
      <c r="BG344" s="396"/>
      <c r="BH344" s="396"/>
      <c r="BI344" s="396"/>
      <c r="BJ344" s="396"/>
      <c r="BK344" s="396"/>
      <c r="BL344" s="396"/>
      <c r="BM344" s="396"/>
      <c r="BN344" s="396"/>
      <c r="BO344" s="396"/>
      <c r="BP344" s="396"/>
      <c r="BQ344" s="396"/>
      <c r="BR344" s="396"/>
      <c r="BS344" s="396"/>
      <c r="BT344" s="396"/>
      <c r="BU344" s="396"/>
      <c r="BV344" s="396"/>
      <c r="BW344" s="396"/>
      <c r="BX344" s="396"/>
      <c r="BY344" s="396"/>
      <c r="BZ344" s="396"/>
      <c r="CA344" s="396"/>
      <c r="CB344" s="396"/>
      <c r="CC344" s="396"/>
      <c r="CD344" s="396"/>
      <c r="CE344" s="396"/>
      <c r="CF344" s="396"/>
      <c r="CG344" s="396"/>
      <c r="CH344" s="396"/>
      <c r="CI344" s="396"/>
      <c r="CJ344" s="396"/>
      <c r="CK344" s="396"/>
      <c r="CL344" s="396"/>
      <c r="CM344" s="396"/>
      <c r="CN344" s="396"/>
      <c r="CO344" s="396"/>
      <c r="CP344" s="396"/>
      <c r="CQ344" s="396"/>
      <c r="CR344" s="396"/>
      <c r="CS344" s="396"/>
      <c r="CT344" s="396"/>
      <c r="CU344" s="396"/>
      <c r="CV344" s="396"/>
      <c r="CW344" s="396"/>
      <c r="CX344" s="396"/>
      <c r="CY344" s="396"/>
      <c r="CZ344" s="396"/>
      <c r="DA344" s="396"/>
      <c r="DB344" s="396"/>
      <c r="DC344" s="396"/>
      <c r="DD344" s="396"/>
      <c r="DE344" s="396"/>
      <c r="DF344" s="396"/>
      <c r="DG344" s="396"/>
      <c r="DH344" s="396"/>
      <c r="DI344" s="396"/>
      <c r="DJ344" s="396"/>
      <c r="DK344" s="396"/>
      <c r="DL344" s="396"/>
      <c r="DM344" s="396"/>
      <c r="DN344" s="396"/>
      <c r="DO344" s="396"/>
      <c r="DP344" s="396"/>
      <c r="DQ344" s="396"/>
      <c r="DR344" s="396"/>
      <c r="DS344" s="396"/>
      <c r="DT344" s="396"/>
      <c r="DU344" s="396"/>
      <c r="DV344" s="396"/>
      <c r="DW344" s="396"/>
      <c r="DX344" s="396"/>
      <c r="DY344" s="396"/>
      <c r="DZ344" s="396"/>
      <c r="EA344" s="396"/>
      <c r="EB344" s="396"/>
      <c r="EC344" s="396"/>
      <c r="ED344" s="396"/>
      <c r="EE344" s="396"/>
      <c r="EF344" s="396"/>
      <c r="EG344" s="396"/>
      <c r="EH344" s="396"/>
      <c r="EI344" s="396"/>
      <c r="EJ344" s="396"/>
      <c r="EK344" s="396"/>
      <c r="EL344" s="396"/>
      <c r="EM344" s="396"/>
      <c r="EN344" s="396"/>
      <c r="EO344" s="396"/>
      <c r="EP344" s="396"/>
      <c r="EQ344" s="396"/>
      <c r="ER344" s="396"/>
      <c r="ES344" s="396"/>
      <c r="ET344" s="396"/>
      <c r="EU344" s="396"/>
      <c r="EV344" s="396"/>
      <c r="EW344" s="396"/>
      <c r="EX344" s="396"/>
      <c r="EY344" s="396"/>
      <c r="EZ344" s="396"/>
      <c r="FA344" s="396"/>
      <c r="FB344" s="396"/>
      <c r="FC344" s="396"/>
      <c r="FD344" s="396"/>
      <c r="FE344" s="396"/>
      <c r="FF344" s="396"/>
      <c r="FG344" s="396"/>
      <c r="FH344" s="396"/>
      <c r="FI344" s="396"/>
      <c r="FJ344" s="396"/>
      <c r="FK344" s="396"/>
      <c r="FL344" s="396"/>
      <c r="FM344" s="396"/>
      <c r="FN344" s="396"/>
      <c r="FO344" s="396"/>
      <c r="FP344" s="396"/>
      <c r="FQ344" s="396"/>
      <c r="FR344" s="396"/>
      <c r="FS344" s="396"/>
      <c r="FT344" s="396"/>
      <c r="FU344" s="396"/>
      <c r="FV344" s="396"/>
      <c r="FW344" s="396"/>
      <c r="FX344" s="396"/>
      <c r="FY344" s="396"/>
      <c r="FZ344" s="396"/>
      <c r="GA344" s="396"/>
      <c r="GB344" s="396"/>
      <c r="GC344" s="396"/>
      <c r="GD344" s="396"/>
      <c r="GE344" s="396"/>
      <c r="GF344" s="396"/>
      <c r="GG344" s="396"/>
      <c r="GH344" s="396"/>
      <c r="GI344" s="396"/>
      <c r="GJ344" s="396"/>
      <c r="GK344" s="396"/>
      <c r="GL344" s="396"/>
      <c r="GM344" s="396"/>
      <c r="GN344" s="396"/>
      <c r="GO344" s="396"/>
      <c r="GP344" s="396"/>
      <c r="GQ344" s="396"/>
      <c r="GR344" s="396"/>
      <c r="GS344" s="396"/>
      <c r="GT344" s="396"/>
      <c r="GU344" s="396"/>
      <c r="GV344" s="396"/>
      <c r="GW344" s="396"/>
      <c r="GX344" s="396"/>
      <c r="GY344" s="396"/>
      <c r="GZ344" s="396"/>
      <c r="HA344" s="396"/>
      <c r="HB344" s="396"/>
      <c r="HC344" s="396"/>
      <c r="HD344" s="396"/>
      <c r="HE344" s="396"/>
      <c r="HF344" s="396"/>
      <c r="HG344" s="396"/>
      <c r="HH344" s="396"/>
      <c r="HI344" s="396"/>
      <c r="HJ344" s="396"/>
      <c r="HK344" s="396"/>
      <c r="HL344" s="396"/>
      <c r="HM344" s="396"/>
      <c r="HN344" s="396"/>
      <c r="HO344" s="396"/>
      <c r="HP344" s="396"/>
      <c r="HQ344" s="396"/>
      <c r="HR344" s="396"/>
      <c r="HS344" s="396"/>
      <c r="HT344" s="396"/>
      <c r="HU344" s="396"/>
      <c r="HV344" s="396"/>
      <c r="HW344" s="396"/>
      <c r="HX344" s="396"/>
      <c r="HY344" s="396"/>
      <c r="HZ344" s="396"/>
      <c r="IA344" s="396"/>
      <c r="IB344" s="396"/>
      <c r="IC344" s="396"/>
      <c r="ID344" s="396"/>
      <c r="IE344" s="396"/>
      <c r="IF344" s="396"/>
      <c r="IG344" s="396"/>
      <c r="IH344" s="396"/>
      <c r="II344" s="396"/>
      <c r="IJ344" s="396"/>
      <c r="IK344" s="396"/>
      <c r="IL344" s="396"/>
      <c r="IM344" s="396"/>
      <c r="IN344" s="396"/>
      <c r="IO344" s="396"/>
      <c r="IP344" s="396"/>
      <c r="IQ344" s="396"/>
      <c r="IR344" s="396"/>
      <c r="IS344" s="396"/>
      <c r="IT344" s="396"/>
      <c r="IU344" s="396"/>
      <c r="IV344" s="396"/>
      <c r="IW344" s="396"/>
      <c r="IX344" s="396"/>
      <c r="IY344" s="396"/>
      <c r="IZ344" s="396"/>
      <c r="JA344" s="396"/>
      <c r="JB344" s="396"/>
      <c r="JC344" s="396"/>
      <c r="JD344" s="396"/>
      <c r="JE344" s="396"/>
      <c r="JF344" s="396"/>
      <c r="JG344" s="396"/>
      <c r="JH344" s="396"/>
      <c r="JI344" s="396"/>
      <c r="JJ344" s="396"/>
      <c r="JK344" s="396"/>
      <c r="JL344" s="396"/>
      <c r="JM344" s="396"/>
      <c r="JN344" s="396"/>
      <c r="JO344" s="396"/>
      <c r="JP344" s="396"/>
      <c r="JQ344" s="396"/>
      <c r="JR344" s="396"/>
      <c r="JS344" s="396"/>
      <c r="JT344" s="396"/>
      <c r="JU344" s="396"/>
      <c r="JV344" s="396"/>
      <c r="JW344" s="396"/>
      <c r="JX344" s="396"/>
      <c r="JY344" s="396"/>
      <c r="JZ344" s="396"/>
      <c r="KA344" s="396"/>
      <c r="KB344" s="396"/>
      <c r="KC344" s="396"/>
      <c r="KD344" s="396"/>
      <c r="KE344" s="396"/>
      <c r="KF344" s="396"/>
      <c r="KG344" s="396"/>
      <c r="KH344" s="396"/>
      <c r="KI344" s="396"/>
      <c r="KJ344" s="396"/>
      <c r="KK344" s="396"/>
      <c r="KL344" s="396"/>
      <c r="KM344" s="396"/>
      <c r="KN344" s="396"/>
      <c r="KO344" s="396"/>
      <c r="KP344" s="396"/>
      <c r="KQ344" s="396"/>
      <c r="KR344" s="396"/>
      <c r="KS344" s="396"/>
      <c r="KT344" s="396"/>
      <c r="KU344" s="396"/>
      <c r="KV344" s="396"/>
      <c r="KW344" s="396"/>
      <c r="KX344" s="396"/>
      <c r="KY344" s="396"/>
      <c r="KZ344" s="396"/>
      <c r="LA344" s="396"/>
      <c r="LB344" s="396"/>
      <c r="LC344" s="396"/>
      <c r="LD344" s="396"/>
      <c r="LE344" s="396"/>
      <c r="LF344" s="396"/>
      <c r="LG344" s="396"/>
      <c r="LH344" s="396"/>
      <c r="LI344" s="396"/>
      <c r="LJ344" s="396"/>
      <c r="LK344" s="396"/>
      <c r="LL344" s="396"/>
      <c r="LM344" s="396"/>
      <c r="LN344" s="396"/>
      <c r="LO344" s="396"/>
      <c r="LP344" s="396"/>
      <c r="LQ344" s="396"/>
      <c r="LR344" s="396"/>
      <c r="LS344" s="396"/>
      <c r="LT344" s="396"/>
      <c r="LU344" s="396"/>
      <c r="LV344" s="396"/>
      <c r="LW344" s="396"/>
      <c r="LX344" s="396"/>
      <c r="LY344" s="396"/>
      <c r="LZ344" s="396"/>
      <c r="MA344" s="396"/>
      <c r="MB344" s="396"/>
      <c r="MC344" s="396"/>
      <c r="MD344" s="396"/>
      <c r="ME344" s="396"/>
      <c r="MF344" s="396"/>
      <c r="MG344" s="396"/>
      <c r="MH344" s="396"/>
      <c r="MI344" s="396"/>
      <c r="MJ344" s="396"/>
      <c r="MK344" s="396"/>
      <c r="ML344" s="396"/>
      <c r="MM344" s="396"/>
      <c r="MN344" s="396"/>
      <c r="MO344" s="396"/>
      <c r="MP344" s="396"/>
      <c r="MQ344" s="396"/>
      <c r="MR344" s="396"/>
      <c r="MS344" s="396"/>
      <c r="MT344" s="396"/>
      <c r="MU344" s="396"/>
      <c r="MV344" s="396"/>
      <c r="MW344" s="396"/>
      <c r="MX344" s="396"/>
      <c r="MY344" s="396"/>
      <c r="MZ344" s="396"/>
      <c r="NA344" s="396"/>
      <c r="NB344" s="396"/>
      <c r="NC344" s="396"/>
      <c r="ND344" s="396"/>
      <c r="NE344" s="396"/>
      <c r="NF344" s="396"/>
      <c r="NG344" s="396"/>
      <c r="NH344" s="396"/>
      <c r="NI344" s="396"/>
      <c r="NJ344" s="396"/>
      <c r="NK344" s="396"/>
      <c r="NL344" s="396"/>
      <c r="NM344" s="396"/>
      <c r="NN344" s="396"/>
      <c r="NO344" s="396"/>
      <c r="NP344" s="396"/>
      <c r="NQ344" s="396"/>
      <c r="NR344" s="396"/>
      <c r="NS344" s="396"/>
      <c r="NT344" s="396"/>
      <c r="NU344" s="396"/>
      <c r="NV344" s="396"/>
      <c r="NW344" s="396"/>
      <c r="NX344" s="396"/>
      <c r="NY344" s="396"/>
      <c r="NZ344" s="396"/>
      <c r="OA344" s="396"/>
      <c r="OB344" s="396"/>
      <c r="OC344" s="396"/>
      <c r="OD344" s="396"/>
      <c r="OE344" s="396"/>
      <c r="OF344" s="396"/>
      <c r="OG344" s="396"/>
      <c r="OH344" s="396"/>
      <c r="OI344" s="396"/>
      <c r="OJ344" s="396"/>
      <c r="OK344" s="396"/>
      <c r="OL344" s="396"/>
      <c r="OM344" s="396"/>
      <c r="ON344" s="396"/>
      <c r="OO344" s="396"/>
      <c r="OP344" s="396"/>
      <c r="OQ344" s="396"/>
      <c r="OR344" s="396"/>
      <c r="OS344" s="396"/>
      <c r="OT344" s="396"/>
      <c r="OU344" s="396"/>
      <c r="OV344" s="396"/>
      <c r="OW344" s="396"/>
      <c r="OX344" s="396"/>
      <c r="OY344" s="396"/>
      <c r="OZ344" s="396"/>
      <c r="PA344" s="396"/>
      <c r="PB344" s="396"/>
      <c r="PC344" s="396"/>
      <c r="PD344" s="396"/>
      <c r="PE344" s="396"/>
      <c r="PF344" s="396"/>
      <c r="PG344" s="396"/>
      <c r="PH344" s="396"/>
      <c r="PI344" s="396"/>
      <c r="PJ344" s="396"/>
      <c r="PK344" s="396"/>
      <c r="PL344" s="396"/>
      <c r="PM344" s="396"/>
      <c r="PN344" s="396"/>
      <c r="PO344" s="396"/>
      <c r="PP344" s="396"/>
      <c r="PQ344" s="396"/>
      <c r="PR344" s="396"/>
      <c r="PS344" s="396"/>
      <c r="PT344" s="396"/>
      <c r="PU344" s="396"/>
      <c r="PV344" s="396"/>
      <c r="PW344" s="396"/>
      <c r="PX344" s="396"/>
      <c r="PY344" s="396"/>
      <c r="PZ344" s="396"/>
      <c r="QA344" s="396"/>
      <c r="QB344" s="396"/>
      <c r="QC344" s="396"/>
      <c r="QD344" s="396"/>
      <c r="QE344" s="396"/>
      <c r="QF344" s="396"/>
      <c r="QG344" s="396"/>
      <c r="QH344" s="396"/>
      <c r="QI344" s="396"/>
      <c r="QJ344" s="396"/>
      <c r="QK344" s="396"/>
      <c r="QL344" s="396"/>
      <c r="QM344" s="396"/>
      <c r="QN344" s="396"/>
      <c r="QO344" s="396"/>
      <c r="QP344" s="396"/>
      <c r="QQ344" s="396"/>
      <c r="QR344" s="396"/>
      <c r="QS344" s="396"/>
      <c r="QT344" s="396"/>
    </row>
    <row r="345" spans="1:462" s="16" customFormat="1">
      <c r="A345" s="398"/>
      <c r="B345" s="403"/>
      <c r="C345" s="404"/>
      <c r="D345" s="129" t="s">
        <v>1508</v>
      </c>
      <c r="E345" s="129"/>
      <c r="F345" s="155"/>
      <c r="G345" s="396"/>
      <c r="H345" s="396"/>
      <c r="I345" s="396"/>
      <c r="J345" s="396"/>
      <c r="K345" s="396"/>
      <c r="L345" s="396"/>
      <c r="M345" s="396"/>
      <c r="N345" s="396"/>
      <c r="O345" s="396"/>
      <c r="P345" s="396"/>
      <c r="Q345" s="396"/>
      <c r="R345" s="396"/>
      <c r="S345" s="396"/>
      <c r="T345" s="396"/>
      <c r="U345" s="396"/>
      <c r="V345" s="396"/>
      <c r="W345" s="396"/>
      <c r="X345" s="396"/>
      <c r="Y345" s="396"/>
      <c r="Z345" s="396"/>
      <c r="AA345" s="396"/>
      <c r="AB345" s="396"/>
      <c r="AC345" s="396"/>
      <c r="AD345" s="396"/>
      <c r="AE345" s="396"/>
      <c r="AF345" s="396"/>
      <c r="AG345" s="396"/>
      <c r="AH345" s="396"/>
      <c r="AI345" s="396"/>
      <c r="AJ345" s="396"/>
      <c r="AK345" s="396"/>
      <c r="AL345" s="396"/>
      <c r="AM345" s="396"/>
      <c r="AN345" s="396"/>
      <c r="AO345" s="396"/>
      <c r="AP345" s="396"/>
      <c r="AQ345" s="396"/>
      <c r="AR345" s="396"/>
      <c r="AS345" s="396"/>
      <c r="AT345" s="396"/>
      <c r="AU345" s="396"/>
      <c r="AV345" s="396"/>
      <c r="AW345" s="396"/>
      <c r="AX345" s="396"/>
      <c r="AY345" s="396"/>
      <c r="AZ345" s="396"/>
      <c r="BA345" s="396"/>
      <c r="BB345" s="396"/>
      <c r="BC345" s="396"/>
      <c r="BD345" s="396"/>
      <c r="BE345" s="396"/>
      <c r="BF345" s="396"/>
      <c r="BG345" s="396"/>
      <c r="BH345" s="396"/>
      <c r="BI345" s="396"/>
      <c r="BJ345" s="396"/>
      <c r="BK345" s="396"/>
      <c r="BL345" s="396"/>
      <c r="BM345" s="396"/>
      <c r="BN345" s="396"/>
      <c r="BO345" s="396"/>
      <c r="BP345" s="396"/>
      <c r="BQ345" s="396"/>
      <c r="BR345" s="396"/>
      <c r="BS345" s="396"/>
      <c r="BT345" s="396"/>
      <c r="BU345" s="396"/>
      <c r="BV345" s="396"/>
      <c r="BW345" s="396"/>
      <c r="BX345" s="396"/>
      <c r="BY345" s="396"/>
      <c r="BZ345" s="396"/>
      <c r="CA345" s="396"/>
      <c r="CB345" s="396"/>
      <c r="CC345" s="396"/>
      <c r="CD345" s="396"/>
      <c r="CE345" s="396"/>
      <c r="CF345" s="396"/>
      <c r="CG345" s="396"/>
      <c r="CH345" s="396"/>
      <c r="CI345" s="396"/>
      <c r="CJ345" s="396"/>
      <c r="CK345" s="396"/>
      <c r="CL345" s="396"/>
      <c r="CM345" s="396"/>
      <c r="CN345" s="396"/>
      <c r="CO345" s="396"/>
      <c r="CP345" s="396"/>
      <c r="CQ345" s="396"/>
      <c r="CR345" s="396"/>
      <c r="CS345" s="396"/>
      <c r="CT345" s="396"/>
      <c r="CU345" s="396"/>
      <c r="CV345" s="396"/>
      <c r="CW345" s="396"/>
      <c r="CX345" s="396"/>
      <c r="CY345" s="396"/>
      <c r="CZ345" s="396"/>
      <c r="DA345" s="396"/>
      <c r="DB345" s="396"/>
      <c r="DC345" s="396"/>
      <c r="DD345" s="396"/>
      <c r="DE345" s="396"/>
      <c r="DF345" s="396"/>
      <c r="DG345" s="396"/>
      <c r="DH345" s="396"/>
      <c r="DI345" s="396"/>
      <c r="DJ345" s="396"/>
      <c r="DK345" s="396"/>
      <c r="DL345" s="396"/>
      <c r="DM345" s="396"/>
      <c r="DN345" s="396"/>
      <c r="DO345" s="396"/>
      <c r="DP345" s="396"/>
      <c r="DQ345" s="396"/>
      <c r="DR345" s="396"/>
      <c r="DS345" s="396"/>
      <c r="DT345" s="396"/>
      <c r="DU345" s="396"/>
      <c r="DV345" s="396"/>
      <c r="DW345" s="396"/>
      <c r="DX345" s="396"/>
      <c r="DY345" s="396"/>
      <c r="DZ345" s="396"/>
      <c r="EA345" s="396"/>
      <c r="EB345" s="396"/>
      <c r="EC345" s="396"/>
      <c r="ED345" s="396"/>
      <c r="EE345" s="396"/>
      <c r="EF345" s="396"/>
      <c r="EG345" s="396"/>
      <c r="EH345" s="396"/>
      <c r="EI345" s="396"/>
      <c r="EJ345" s="396"/>
      <c r="EK345" s="396"/>
      <c r="EL345" s="396"/>
      <c r="EM345" s="396"/>
      <c r="EN345" s="396"/>
      <c r="EO345" s="396"/>
      <c r="EP345" s="396"/>
      <c r="EQ345" s="396"/>
      <c r="ER345" s="396"/>
      <c r="ES345" s="396"/>
      <c r="ET345" s="396"/>
      <c r="EU345" s="396"/>
      <c r="EV345" s="396"/>
      <c r="EW345" s="396"/>
      <c r="EX345" s="396"/>
      <c r="EY345" s="396"/>
      <c r="EZ345" s="396"/>
      <c r="FA345" s="396"/>
      <c r="FB345" s="396"/>
      <c r="FC345" s="396"/>
      <c r="FD345" s="396"/>
      <c r="FE345" s="396"/>
      <c r="FF345" s="396"/>
      <c r="FG345" s="396"/>
      <c r="FH345" s="396"/>
      <c r="FI345" s="396"/>
      <c r="FJ345" s="396"/>
      <c r="FK345" s="396"/>
      <c r="FL345" s="396"/>
      <c r="FM345" s="396"/>
      <c r="FN345" s="396"/>
      <c r="FO345" s="396"/>
      <c r="FP345" s="396"/>
      <c r="FQ345" s="396"/>
      <c r="FR345" s="396"/>
      <c r="FS345" s="396"/>
      <c r="FT345" s="396"/>
      <c r="FU345" s="396"/>
      <c r="FV345" s="396"/>
      <c r="FW345" s="396"/>
      <c r="FX345" s="396"/>
      <c r="FY345" s="396"/>
      <c r="FZ345" s="396"/>
      <c r="GA345" s="396"/>
      <c r="GB345" s="396"/>
      <c r="GC345" s="396"/>
      <c r="GD345" s="396"/>
      <c r="GE345" s="396"/>
      <c r="GF345" s="396"/>
      <c r="GG345" s="396"/>
      <c r="GH345" s="396"/>
      <c r="GI345" s="396"/>
      <c r="GJ345" s="396"/>
      <c r="GK345" s="396"/>
      <c r="GL345" s="396"/>
      <c r="GM345" s="396"/>
      <c r="GN345" s="396"/>
      <c r="GO345" s="396"/>
      <c r="GP345" s="396"/>
      <c r="GQ345" s="396"/>
      <c r="GR345" s="396"/>
      <c r="GS345" s="396"/>
      <c r="GT345" s="396"/>
      <c r="GU345" s="396"/>
      <c r="GV345" s="396"/>
      <c r="GW345" s="396"/>
      <c r="GX345" s="396"/>
      <c r="GY345" s="396"/>
      <c r="GZ345" s="396"/>
      <c r="HA345" s="396"/>
      <c r="HB345" s="396"/>
      <c r="HC345" s="396"/>
      <c r="HD345" s="396"/>
      <c r="HE345" s="396"/>
      <c r="HF345" s="396"/>
      <c r="HG345" s="396"/>
      <c r="HH345" s="396"/>
      <c r="HI345" s="396"/>
      <c r="HJ345" s="396"/>
      <c r="HK345" s="396"/>
      <c r="HL345" s="396"/>
      <c r="HM345" s="396"/>
      <c r="HN345" s="396"/>
      <c r="HO345" s="396"/>
      <c r="HP345" s="396"/>
      <c r="HQ345" s="396"/>
      <c r="HR345" s="396"/>
      <c r="HS345" s="396"/>
      <c r="HT345" s="396"/>
      <c r="HU345" s="396"/>
      <c r="HV345" s="396"/>
      <c r="HW345" s="396"/>
      <c r="HX345" s="396"/>
      <c r="HY345" s="396"/>
      <c r="HZ345" s="396"/>
      <c r="IA345" s="396"/>
      <c r="IB345" s="396"/>
      <c r="IC345" s="396"/>
      <c r="ID345" s="396"/>
      <c r="IE345" s="396"/>
      <c r="IF345" s="396"/>
      <c r="IG345" s="396"/>
      <c r="IH345" s="396"/>
      <c r="II345" s="396"/>
      <c r="IJ345" s="396"/>
      <c r="IK345" s="396"/>
      <c r="IL345" s="396"/>
      <c r="IM345" s="396"/>
      <c r="IN345" s="396"/>
      <c r="IO345" s="396"/>
      <c r="IP345" s="396"/>
      <c r="IQ345" s="396"/>
      <c r="IR345" s="396"/>
      <c r="IS345" s="396"/>
      <c r="IT345" s="396"/>
      <c r="IU345" s="396"/>
      <c r="IV345" s="396"/>
      <c r="IW345" s="396"/>
      <c r="IX345" s="396"/>
      <c r="IY345" s="396"/>
      <c r="IZ345" s="396"/>
      <c r="JA345" s="396"/>
      <c r="JB345" s="396"/>
      <c r="JC345" s="396"/>
      <c r="JD345" s="396"/>
      <c r="JE345" s="396"/>
      <c r="JF345" s="396"/>
      <c r="JG345" s="396"/>
      <c r="JH345" s="396"/>
      <c r="JI345" s="396"/>
      <c r="JJ345" s="396"/>
      <c r="JK345" s="396"/>
      <c r="JL345" s="396"/>
      <c r="JM345" s="396"/>
      <c r="JN345" s="396"/>
      <c r="JO345" s="396"/>
      <c r="JP345" s="396"/>
      <c r="JQ345" s="396"/>
      <c r="JR345" s="396"/>
      <c r="JS345" s="396"/>
      <c r="JT345" s="396"/>
      <c r="JU345" s="396"/>
      <c r="JV345" s="396"/>
      <c r="JW345" s="396"/>
      <c r="JX345" s="396"/>
      <c r="JY345" s="396"/>
      <c r="JZ345" s="396"/>
      <c r="KA345" s="396"/>
      <c r="KB345" s="396"/>
      <c r="KC345" s="396"/>
      <c r="KD345" s="396"/>
      <c r="KE345" s="396"/>
      <c r="KF345" s="396"/>
      <c r="KG345" s="396"/>
      <c r="KH345" s="396"/>
      <c r="KI345" s="396"/>
      <c r="KJ345" s="396"/>
      <c r="KK345" s="396"/>
      <c r="KL345" s="396"/>
      <c r="KM345" s="396"/>
      <c r="KN345" s="396"/>
      <c r="KO345" s="396"/>
      <c r="KP345" s="396"/>
      <c r="KQ345" s="396"/>
      <c r="KR345" s="396"/>
      <c r="KS345" s="396"/>
      <c r="KT345" s="396"/>
      <c r="KU345" s="396"/>
      <c r="KV345" s="396"/>
      <c r="KW345" s="396"/>
      <c r="KX345" s="396"/>
      <c r="KY345" s="396"/>
      <c r="KZ345" s="396"/>
      <c r="LA345" s="396"/>
      <c r="LB345" s="396"/>
      <c r="LC345" s="396"/>
      <c r="LD345" s="396"/>
      <c r="LE345" s="396"/>
      <c r="LF345" s="396"/>
      <c r="LG345" s="396"/>
      <c r="LH345" s="396"/>
      <c r="LI345" s="396"/>
      <c r="LJ345" s="396"/>
      <c r="LK345" s="396"/>
      <c r="LL345" s="396"/>
      <c r="LM345" s="396"/>
      <c r="LN345" s="396"/>
      <c r="LO345" s="396"/>
      <c r="LP345" s="396"/>
      <c r="LQ345" s="396"/>
      <c r="LR345" s="396"/>
      <c r="LS345" s="396"/>
      <c r="LT345" s="396"/>
      <c r="LU345" s="396"/>
      <c r="LV345" s="396"/>
      <c r="LW345" s="396"/>
      <c r="LX345" s="396"/>
      <c r="LY345" s="396"/>
      <c r="LZ345" s="396"/>
      <c r="MA345" s="396"/>
      <c r="MB345" s="396"/>
      <c r="MC345" s="396"/>
      <c r="MD345" s="396"/>
      <c r="ME345" s="396"/>
      <c r="MF345" s="396"/>
      <c r="MG345" s="396"/>
      <c r="MH345" s="396"/>
      <c r="MI345" s="396"/>
      <c r="MJ345" s="396"/>
      <c r="MK345" s="396"/>
      <c r="ML345" s="396"/>
      <c r="MM345" s="396"/>
      <c r="MN345" s="396"/>
      <c r="MO345" s="396"/>
      <c r="MP345" s="396"/>
      <c r="MQ345" s="396"/>
      <c r="MR345" s="396"/>
      <c r="MS345" s="396"/>
      <c r="MT345" s="396"/>
      <c r="MU345" s="396"/>
      <c r="MV345" s="396"/>
      <c r="MW345" s="396"/>
      <c r="MX345" s="396"/>
      <c r="MY345" s="396"/>
      <c r="MZ345" s="396"/>
      <c r="NA345" s="396"/>
      <c r="NB345" s="396"/>
      <c r="NC345" s="396"/>
      <c r="ND345" s="396"/>
      <c r="NE345" s="396"/>
      <c r="NF345" s="396"/>
      <c r="NG345" s="396"/>
      <c r="NH345" s="396"/>
      <c r="NI345" s="396"/>
      <c r="NJ345" s="396"/>
      <c r="NK345" s="396"/>
      <c r="NL345" s="396"/>
      <c r="NM345" s="396"/>
      <c r="NN345" s="396"/>
      <c r="NO345" s="396"/>
      <c r="NP345" s="396"/>
      <c r="NQ345" s="396"/>
      <c r="NR345" s="396"/>
      <c r="NS345" s="396"/>
      <c r="NT345" s="396"/>
      <c r="NU345" s="396"/>
      <c r="NV345" s="396"/>
      <c r="NW345" s="396"/>
      <c r="NX345" s="396"/>
      <c r="NY345" s="396"/>
      <c r="NZ345" s="396"/>
      <c r="OA345" s="396"/>
      <c r="OB345" s="396"/>
      <c r="OC345" s="396"/>
      <c r="OD345" s="396"/>
      <c r="OE345" s="396"/>
      <c r="OF345" s="396"/>
      <c r="OG345" s="396"/>
      <c r="OH345" s="396"/>
      <c r="OI345" s="396"/>
      <c r="OJ345" s="396"/>
      <c r="OK345" s="396"/>
      <c r="OL345" s="396"/>
      <c r="OM345" s="396"/>
      <c r="ON345" s="396"/>
      <c r="OO345" s="396"/>
      <c r="OP345" s="396"/>
      <c r="OQ345" s="396"/>
      <c r="OR345" s="396"/>
      <c r="OS345" s="396"/>
      <c r="OT345" s="396"/>
      <c r="OU345" s="396"/>
      <c r="OV345" s="396"/>
      <c r="OW345" s="396"/>
      <c r="OX345" s="396"/>
      <c r="OY345" s="396"/>
      <c r="OZ345" s="396"/>
      <c r="PA345" s="396"/>
      <c r="PB345" s="396"/>
      <c r="PC345" s="396"/>
      <c r="PD345" s="396"/>
      <c r="PE345" s="396"/>
      <c r="PF345" s="396"/>
      <c r="PG345" s="396"/>
      <c r="PH345" s="396"/>
      <c r="PI345" s="396"/>
      <c r="PJ345" s="396"/>
      <c r="PK345" s="396"/>
      <c r="PL345" s="396"/>
      <c r="PM345" s="396"/>
      <c r="PN345" s="396"/>
      <c r="PO345" s="396"/>
      <c r="PP345" s="396"/>
      <c r="PQ345" s="396"/>
      <c r="PR345" s="396"/>
      <c r="PS345" s="396"/>
      <c r="PT345" s="396"/>
      <c r="PU345" s="396"/>
      <c r="PV345" s="396"/>
      <c r="PW345" s="396"/>
      <c r="PX345" s="396"/>
      <c r="PY345" s="396"/>
      <c r="PZ345" s="396"/>
      <c r="QA345" s="396"/>
      <c r="QB345" s="396"/>
      <c r="QC345" s="396"/>
      <c r="QD345" s="396"/>
      <c r="QE345" s="396"/>
      <c r="QF345" s="396"/>
      <c r="QG345" s="396"/>
      <c r="QH345" s="396"/>
      <c r="QI345" s="396"/>
      <c r="QJ345" s="396"/>
      <c r="QK345" s="396"/>
      <c r="QL345" s="396"/>
      <c r="QM345" s="396"/>
      <c r="QN345" s="396"/>
      <c r="QO345" s="396"/>
      <c r="QP345" s="396"/>
      <c r="QQ345" s="396"/>
      <c r="QR345" s="396"/>
      <c r="QS345" s="396"/>
      <c r="QT345" s="396"/>
    </row>
    <row r="346" spans="1:462" s="16" customFormat="1">
      <c r="A346" s="398"/>
      <c r="B346" s="403"/>
      <c r="C346" s="404"/>
      <c r="D346" s="129" t="s">
        <v>1509</v>
      </c>
      <c r="E346" s="129"/>
      <c r="F346" s="155"/>
      <c r="G346" s="396"/>
      <c r="H346" s="396"/>
      <c r="I346" s="396"/>
      <c r="J346" s="396"/>
      <c r="K346" s="396"/>
      <c r="L346" s="396"/>
      <c r="M346" s="396"/>
      <c r="N346" s="396"/>
      <c r="O346" s="396"/>
      <c r="P346" s="396"/>
      <c r="Q346" s="396"/>
      <c r="R346" s="396"/>
      <c r="S346" s="396"/>
      <c r="T346" s="396"/>
      <c r="U346" s="396"/>
      <c r="V346" s="396"/>
      <c r="W346" s="396"/>
      <c r="X346" s="396"/>
      <c r="Y346" s="396"/>
      <c r="Z346" s="396"/>
      <c r="AA346" s="396"/>
      <c r="AB346" s="396"/>
      <c r="AC346" s="396"/>
      <c r="AD346" s="396"/>
      <c r="AE346" s="396"/>
      <c r="AF346" s="396"/>
      <c r="AG346" s="396"/>
      <c r="AH346" s="396"/>
      <c r="AI346" s="396"/>
      <c r="AJ346" s="396"/>
      <c r="AK346" s="396"/>
      <c r="AL346" s="396"/>
      <c r="AM346" s="396"/>
      <c r="AN346" s="396"/>
      <c r="AO346" s="396"/>
      <c r="AP346" s="396"/>
      <c r="AQ346" s="396"/>
      <c r="AR346" s="396"/>
      <c r="AS346" s="396"/>
      <c r="AT346" s="396"/>
      <c r="AU346" s="396"/>
      <c r="AV346" s="396"/>
      <c r="AW346" s="396"/>
      <c r="AX346" s="396"/>
      <c r="AY346" s="396"/>
      <c r="AZ346" s="396"/>
      <c r="BA346" s="396"/>
      <c r="BB346" s="396"/>
      <c r="BC346" s="396"/>
      <c r="BD346" s="396"/>
      <c r="BE346" s="396"/>
      <c r="BF346" s="396"/>
      <c r="BG346" s="396"/>
      <c r="BH346" s="396"/>
      <c r="BI346" s="396"/>
      <c r="BJ346" s="396"/>
      <c r="BK346" s="396"/>
      <c r="BL346" s="396"/>
      <c r="BM346" s="396"/>
      <c r="BN346" s="396"/>
      <c r="BO346" s="396"/>
      <c r="BP346" s="396"/>
      <c r="BQ346" s="396"/>
      <c r="BR346" s="396"/>
      <c r="BS346" s="396"/>
      <c r="BT346" s="396"/>
      <c r="BU346" s="396"/>
      <c r="BV346" s="396"/>
      <c r="BW346" s="396"/>
      <c r="BX346" s="396"/>
      <c r="BY346" s="396"/>
      <c r="BZ346" s="396"/>
      <c r="CA346" s="396"/>
      <c r="CB346" s="396"/>
      <c r="CC346" s="396"/>
      <c r="CD346" s="396"/>
      <c r="CE346" s="396"/>
      <c r="CF346" s="396"/>
      <c r="CG346" s="396"/>
      <c r="CH346" s="396"/>
      <c r="CI346" s="396"/>
      <c r="CJ346" s="396"/>
      <c r="CK346" s="396"/>
      <c r="CL346" s="396"/>
      <c r="CM346" s="396"/>
      <c r="CN346" s="396"/>
      <c r="CO346" s="396"/>
      <c r="CP346" s="396"/>
      <c r="CQ346" s="396"/>
      <c r="CR346" s="396"/>
      <c r="CS346" s="396"/>
      <c r="CT346" s="396"/>
      <c r="CU346" s="396"/>
      <c r="CV346" s="396"/>
      <c r="CW346" s="396"/>
      <c r="CX346" s="396"/>
      <c r="CY346" s="396"/>
      <c r="CZ346" s="396"/>
      <c r="DA346" s="396"/>
      <c r="DB346" s="396"/>
      <c r="DC346" s="396"/>
      <c r="DD346" s="396"/>
      <c r="DE346" s="396"/>
      <c r="DF346" s="396"/>
      <c r="DG346" s="396"/>
      <c r="DH346" s="396"/>
      <c r="DI346" s="396"/>
      <c r="DJ346" s="396"/>
      <c r="DK346" s="396"/>
      <c r="DL346" s="396"/>
      <c r="DM346" s="396"/>
      <c r="DN346" s="396"/>
      <c r="DO346" s="396"/>
      <c r="DP346" s="396"/>
      <c r="DQ346" s="396"/>
      <c r="DR346" s="396"/>
      <c r="DS346" s="396"/>
      <c r="DT346" s="396"/>
      <c r="DU346" s="396"/>
      <c r="DV346" s="396"/>
      <c r="DW346" s="396"/>
      <c r="DX346" s="396"/>
      <c r="DY346" s="396"/>
      <c r="DZ346" s="396"/>
      <c r="EA346" s="396"/>
      <c r="EB346" s="396"/>
      <c r="EC346" s="396"/>
      <c r="ED346" s="396"/>
      <c r="EE346" s="396"/>
      <c r="EF346" s="396"/>
      <c r="EG346" s="396"/>
      <c r="EH346" s="396"/>
      <c r="EI346" s="396"/>
      <c r="EJ346" s="396"/>
      <c r="EK346" s="396"/>
      <c r="EL346" s="396"/>
      <c r="EM346" s="396"/>
      <c r="EN346" s="396"/>
      <c r="EO346" s="396"/>
      <c r="EP346" s="396"/>
      <c r="EQ346" s="396"/>
      <c r="ER346" s="396"/>
      <c r="ES346" s="396"/>
      <c r="ET346" s="396"/>
      <c r="EU346" s="396"/>
      <c r="EV346" s="396"/>
      <c r="EW346" s="396"/>
      <c r="EX346" s="396"/>
      <c r="EY346" s="396"/>
      <c r="EZ346" s="396"/>
      <c r="FA346" s="396"/>
      <c r="FB346" s="396"/>
      <c r="FC346" s="396"/>
      <c r="FD346" s="396"/>
      <c r="FE346" s="396"/>
      <c r="FF346" s="396"/>
      <c r="FG346" s="396"/>
      <c r="FH346" s="396"/>
      <c r="FI346" s="396"/>
      <c r="FJ346" s="396"/>
      <c r="FK346" s="396"/>
      <c r="FL346" s="396"/>
      <c r="FM346" s="396"/>
      <c r="FN346" s="396"/>
      <c r="FO346" s="396"/>
      <c r="FP346" s="396"/>
      <c r="FQ346" s="396"/>
      <c r="FR346" s="396"/>
      <c r="FS346" s="396"/>
      <c r="FT346" s="396"/>
      <c r="FU346" s="396"/>
      <c r="FV346" s="396"/>
      <c r="FW346" s="396"/>
      <c r="FX346" s="396"/>
      <c r="FY346" s="396"/>
      <c r="FZ346" s="396"/>
      <c r="GA346" s="396"/>
      <c r="GB346" s="396"/>
      <c r="GC346" s="396"/>
      <c r="GD346" s="396"/>
      <c r="GE346" s="396"/>
      <c r="GF346" s="396"/>
      <c r="GG346" s="396"/>
      <c r="GH346" s="396"/>
      <c r="GI346" s="396"/>
      <c r="GJ346" s="396"/>
      <c r="GK346" s="396"/>
      <c r="GL346" s="396"/>
      <c r="GM346" s="396"/>
      <c r="GN346" s="396"/>
      <c r="GO346" s="396"/>
      <c r="GP346" s="396"/>
      <c r="GQ346" s="396"/>
      <c r="GR346" s="396"/>
      <c r="GS346" s="396"/>
      <c r="GT346" s="396"/>
      <c r="GU346" s="396"/>
      <c r="GV346" s="396"/>
      <c r="GW346" s="396"/>
      <c r="GX346" s="396"/>
      <c r="GY346" s="396"/>
      <c r="GZ346" s="396"/>
      <c r="HA346" s="396"/>
      <c r="HB346" s="396"/>
      <c r="HC346" s="396"/>
      <c r="HD346" s="396"/>
      <c r="HE346" s="396"/>
      <c r="HF346" s="396"/>
      <c r="HG346" s="396"/>
      <c r="HH346" s="396"/>
      <c r="HI346" s="396"/>
      <c r="HJ346" s="396"/>
      <c r="HK346" s="396"/>
      <c r="HL346" s="396"/>
      <c r="HM346" s="396"/>
      <c r="HN346" s="396"/>
      <c r="HO346" s="396"/>
      <c r="HP346" s="396"/>
      <c r="HQ346" s="396"/>
      <c r="HR346" s="396"/>
      <c r="HS346" s="396"/>
      <c r="HT346" s="396"/>
      <c r="HU346" s="396"/>
      <c r="HV346" s="396"/>
      <c r="HW346" s="396"/>
      <c r="HX346" s="396"/>
      <c r="HY346" s="396"/>
      <c r="HZ346" s="396"/>
      <c r="IA346" s="396"/>
      <c r="IB346" s="396"/>
      <c r="IC346" s="396"/>
      <c r="ID346" s="396"/>
      <c r="IE346" s="396"/>
      <c r="IF346" s="396"/>
      <c r="IG346" s="396"/>
      <c r="IH346" s="396"/>
      <c r="II346" s="396"/>
      <c r="IJ346" s="396"/>
      <c r="IK346" s="396"/>
      <c r="IL346" s="396"/>
      <c r="IM346" s="396"/>
      <c r="IN346" s="396"/>
      <c r="IO346" s="396"/>
      <c r="IP346" s="396"/>
      <c r="IQ346" s="396"/>
      <c r="IR346" s="396"/>
      <c r="IS346" s="396"/>
      <c r="IT346" s="396"/>
      <c r="IU346" s="396"/>
      <c r="IV346" s="396"/>
      <c r="IW346" s="396"/>
      <c r="IX346" s="396"/>
      <c r="IY346" s="396"/>
      <c r="IZ346" s="396"/>
      <c r="JA346" s="396"/>
      <c r="JB346" s="396"/>
      <c r="JC346" s="396"/>
      <c r="JD346" s="396"/>
      <c r="JE346" s="396"/>
      <c r="JF346" s="396"/>
      <c r="JG346" s="396"/>
      <c r="JH346" s="396"/>
      <c r="JI346" s="396"/>
      <c r="JJ346" s="396"/>
      <c r="JK346" s="396"/>
      <c r="JL346" s="396"/>
      <c r="JM346" s="396"/>
      <c r="JN346" s="396"/>
      <c r="JO346" s="396"/>
      <c r="JP346" s="396"/>
      <c r="JQ346" s="396"/>
      <c r="JR346" s="396"/>
      <c r="JS346" s="396"/>
      <c r="JT346" s="396"/>
      <c r="JU346" s="396"/>
      <c r="JV346" s="396"/>
      <c r="JW346" s="396"/>
      <c r="JX346" s="396"/>
      <c r="JY346" s="396"/>
      <c r="JZ346" s="396"/>
      <c r="KA346" s="396"/>
      <c r="KB346" s="396"/>
      <c r="KC346" s="396"/>
      <c r="KD346" s="396"/>
      <c r="KE346" s="396"/>
      <c r="KF346" s="396"/>
      <c r="KG346" s="396"/>
      <c r="KH346" s="396"/>
      <c r="KI346" s="396"/>
      <c r="KJ346" s="396"/>
      <c r="KK346" s="396"/>
      <c r="KL346" s="396"/>
      <c r="KM346" s="396"/>
      <c r="KN346" s="396"/>
      <c r="KO346" s="396"/>
      <c r="KP346" s="396"/>
      <c r="KQ346" s="396"/>
      <c r="KR346" s="396"/>
      <c r="KS346" s="396"/>
      <c r="KT346" s="396"/>
      <c r="KU346" s="396"/>
      <c r="KV346" s="396"/>
      <c r="KW346" s="396"/>
      <c r="KX346" s="396"/>
      <c r="KY346" s="396"/>
      <c r="KZ346" s="396"/>
      <c r="LA346" s="396"/>
      <c r="LB346" s="396"/>
      <c r="LC346" s="396"/>
      <c r="LD346" s="396"/>
      <c r="LE346" s="396"/>
      <c r="LF346" s="396"/>
      <c r="LG346" s="396"/>
      <c r="LH346" s="396"/>
      <c r="LI346" s="396"/>
      <c r="LJ346" s="396"/>
      <c r="LK346" s="396"/>
      <c r="LL346" s="396"/>
      <c r="LM346" s="396"/>
      <c r="LN346" s="396"/>
      <c r="LO346" s="396"/>
      <c r="LP346" s="396"/>
      <c r="LQ346" s="396"/>
      <c r="LR346" s="396"/>
      <c r="LS346" s="396"/>
      <c r="LT346" s="396"/>
      <c r="LU346" s="396"/>
      <c r="LV346" s="396"/>
      <c r="LW346" s="396"/>
      <c r="LX346" s="396"/>
      <c r="LY346" s="396"/>
      <c r="LZ346" s="396"/>
      <c r="MA346" s="396"/>
      <c r="MB346" s="396"/>
      <c r="MC346" s="396"/>
      <c r="MD346" s="396"/>
      <c r="ME346" s="396"/>
      <c r="MF346" s="396"/>
      <c r="MG346" s="396"/>
      <c r="MH346" s="396"/>
      <c r="MI346" s="396"/>
      <c r="MJ346" s="396"/>
      <c r="MK346" s="396"/>
      <c r="ML346" s="396"/>
      <c r="MM346" s="396"/>
      <c r="MN346" s="396"/>
      <c r="MO346" s="396"/>
      <c r="MP346" s="396"/>
      <c r="MQ346" s="396"/>
      <c r="MR346" s="396"/>
      <c r="MS346" s="396"/>
      <c r="MT346" s="396"/>
      <c r="MU346" s="396"/>
      <c r="MV346" s="396"/>
      <c r="MW346" s="396"/>
      <c r="MX346" s="396"/>
      <c r="MY346" s="396"/>
      <c r="MZ346" s="396"/>
      <c r="NA346" s="396"/>
      <c r="NB346" s="396"/>
      <c r="NC346" s="396"/>
      <c r="ND346" s="396"/>
      <c r="NE346" s="396"/>
      <c r="NF346" s="396"/>
      <c r="NG346" s="396"/>
      <c r="NH346" s="396"/>
      <c r="NI346" s="396"/>
      <c r="NJ346" s="396"/>
      <c r="NK346" s="396"/>
      <c r="NL346" s="396"/>
      <c r="NM346" s="396"/>
      <c r="NN346" s="396"/>
      <c r="NO346" s="396"/>
      <c r="NP346" s="396"/>
      <c r="NQ346" s="396"/>
      <c r="NR346" s="396"/>
      <c r="NS346" s="396"/>
      <c r="NT346" s="396"/>
      <c r="NU346" s="396"/>
      <c r="NV346" s="396"/>
      <c r="NW346" s="396"/>
      <c r="NX346" s="396"/>
      <c r="NY346" s="396"/>
      <c r="NZ346" s="396"/>
      <c r="OA346" s="396"/>
      <c r="OB346" s="396"/>
      <c r="OC346" s="396"/>
      <c r="OD346" s="396"/>
      <c r="OE346" s="396"/>
      <c r="OF346" s="396"/>
      <c r="OG346" s="396"/>
      <c r="OH346" s="396"/>
      <c r="OI346" s="396"/>
      <c r="OJ346" s="396"/>
      <c r="OK346" s="396"/>
      <c r="OL346" s="396"/>
      <c r="OM346" s="396"/>
      <c r="ON346" s="396"/>
      <c r="OO346" s="396"/>
      <c r="OP346" s="396"/>
      <c r="OQ346" s="396"/>
      <c r="OR346" s="396"/>
      <c r="OS346" s="396"/>
      <c r="OT346" s="396"/>
      <c r="OU346" s="396"/>
      <c r="OV346" s="396"/>
      <c r="OW346" s="396"/>
      <c r="OX346" s="396"/>
      <c r="OY346" s="396"/>
      <c r="OZ346" s="396"/>
      <c r="PA346" s="396"/>
      <c r="PB346" s="396"/>
      <c r="PC346" s="396"/>
      <c r="PD346" s="396"/>
      <c r="PE346" s="396"/>
      <c r="PF346" s="396"/>
      <c r="PG346" s="396"/>
      <c r="PH346" s="396"/>
      <c r="PI346" s="396"/>
      <c r="PJ346" s="396"/>
      <c r="PK346" s="396"/>
      <c r="PL346" s="396"/>
      <c r="PM346" s="396"/>
      <c r="PN346" s="396"/>
      <c r="PO346" s="396"/>
      <c r="PP346" s="396"/>
      <c r="PQ346" s="396"/>
      <c r="PR346" s="396"/>
      <c r="PS346" s="396"/>
      <c r="PT346" s="396"/>
      <c r="PU346" s="396"/>
      <c r="PV346" s="396"/>
      <c r="PW346" s="396"/>
      <c r="PX346" s="396"/>
      <c r="PY346" s="396"/>
      <c r="PZ346" s="396"/>
      <c r="QA346" s="396"/>
      <c r="QB346" s="396"/>
      <c r="QC346" s="396"/>
      <c r="QD346" s="396"/>
      <c r="QE346" s="396"/>
      <c r="QF346" s="396"/>
      <c r="QG346" s="396"/>
      <c r="QH346" s="396"/>
      <c r="QI346" s="396"/>
      <c r="QJ346" s="396"/>
      <c r="QK346" s="396"/>
      <c r="QL346" s="396"/>
      <c r="QM346" s="396"/>
      <c r="QN346" s="396"/>
      <c r="QO346" s="396"/>
      <c r="QP346" s="396"/>
      <c r="QQ346" s="396"/>
      <c r="QR346" s="396"/>
      <c r="QS346" s="396"/>
      <c r="QT346" s="396"/>
    </row>
    <row r="347" spans="1:462" s="16" customFormat="1">
      <c r="A347" s="398"/>
      <c r="B347" s="401"/>
      <c r="C347" s="384"/>
      <c r="D347" s="129" t="s">
        <v>1510</v>
      </c>
      <c r="E347" s="129"/>
      <c r="F347" s="155"/>
      <c r="G347" s="396"/>
      <c r="H347" s="396"/>
      <c r="I347" s="396"/>
      <c r="J347" s="396"/>
      <c r="K347" s="396"/>
      <c r="L347" s="396"/>
      <c r="M347" s="396"/>
      <c r="N347" s="396"/>
      <c r="O347" s="396"/>
      <c r="P347" s="396"/>
      <c r="Q347" s="396"/>
      <c r="R347" s="396"/>
      <c r="S347" s="396"/>
      <c r="T347" s="396"/>
      <c r="U347" s="396"/>
      <c r="V347" s="396"/>
      <c r="W347" s="396"/>
      <c r="X347" s="396"/>
      <c r="Y347" s="396"/>
      <c r="Z347" s="396"/>
      <c r="AA347" s="396"/>
      <c r="AB347" s="396"/>
      <c r="AC347" s="396"/>
      <c r="AD347" s="396"/>
      <c r="AE347" s="396"/>
      <c r="AF347" s="396"/>
      <c r="AG347" s="396"/>
      <c r="AH347" s="396"/>
      <c r="AI347" s="396"/>
      <c r="AJ347" s="396"/>
      <c r="AK347" s="396"/>
      <c r="AL347" s="396"/>
      <c r="AM347" s="396"/>
      <c r="AN347" s="396"/>
      <c r="AO347" s="396"/>
      <c r="AP347" s="396"/>
      <c r="AQ347" s="396"/>
      <c r="AR347" s="396"/>
      <c r="AS347" s="396"/>
      <c r="AT347" s="396"/>
      <c r="AU347" s="396"/>
      <c r="AV347" s="396"/>
      <c r="AW347" s="396"/>
      <c r="AX347" s="396"/>
      <c r="AY347" s="396"/>
      <c r="AZ347" s="396"/>
      <c r="BA347" s="396"/>
      <c r="BB347" s="396"/>
      <c r="BC347" s="396"/>
      <c r="BD347" s="396"/>
      <c r="BE347" s="396"/>
      <c r="BF347" s="396"/>
      <c r="BG347" s="396"/>
      <c r="BH347" s="396"/>
      <c r="BI347" s="396"/>
      <c r="BJ347" s="396"/>
      <c r="BK347" s="396"/>
      <c r="BL347" s="396"/>
      <c r="BM347" s="396"/>
      <c r="BN347" s="396"/>
      <c r="BO347" s="396"/>
      <c r="BP347" s="396"/>
      <c r="BQ347" s="396"/>
      <c r="BR347" s="396"/>
      <c r="BS347" s="396"/>
      <c r="BT347" s="396"/>
      <c r="BU347" s="396"/>
      <c r="BV347" s="396"/>
      <c r="BW347" s="396"/>
      <c r="BX347" s="396"/>
      <c r="BY347" s="396"/>
      <c r="BZ347" s="396"/>
      <c r="CA347" s="396"/>
      <c r="CB347" s="396"/>
      <c r="CC347" s="396"/>
      <c r="CD347" s="396"/>
      <c r="CE347" s="396"/>
      <c r="CF347" s="396"/>
      <c r="CG347" s="396"/>
      <c r="CH347" s="396"/>
      <c r="CI347" s="396"/>
      <c r="CJ347" s="396"/>
      <c r="CK347" s="396"/>
      <c r="CL347" s="396"/>
      <c r="CM347" s="396"/>
      <c r="CN347" s="396"/>
      <c r="CO347" s="396"/>
      <c r="CP347" s="396"/>
      <c r="CQ347" s="396"/>
      <c r="CR347" s="396"/>
      <c r="CS347" s="396"/>
      <c r="CT347" s="396"/>
      <c r="CU347" s="396"/>
      <c r="CV347" s="396"/>
      <c r="CW347" s="396"/>
      <c r="CX347" s="396"/>
      <c r="CY347" s="396"/>
      <c r="CZ347" s="396"/>
      <c r="DA347" s="396"/>
      <c r="DB347" s="396"/>
      <c r="DC347" s="396"/>
      <c r="DD347" s="396"/>
      <c r="DE347" s="396"/>
      <c r="DF347" s="396"/>
      <c r="DG347" s="396"/>
      <c r="DH347" s="396"/>
      <c r="DI347" s="396"/>
      <c r="DJ347" s="396"/>
      <c r="DK347" s="396"/>
      <c r="DL347" s="396"/>
      <c r="DM347" s="396"/>
      <c r="DN347" s="396"/>
      <c r="DO347" s="396"/>
      <c r="DP347" s="396"/>
      <c r="DQ347" s="396"/>
      <c r="DR347" s="396"/>
      <c r="DS347" s="396"/>
      <c r="DT347" s="396"/>
      <c r="DU347" s="396"/>
      <c r="DV347" s="396"/>
      <c r="DW347" s="396"/>
      <c r="DX347" s="396"/>
      <c r="DY347" s="396"/>
      <c r="DZ347" s="396"/>
      <c r="EA347" s="396"/>
      <c r="EB347" s="396"/>
      <c r="EC347" s="396"/>
      <c r="ED347" s="396"/>
      <c r="EE347" s="396"/>
      <c r="EF347" s="396"/>
      <c r="EG347" s="396"/>
      <c r="EH347" s="396"/>
      <c r="EI347" s="396"/>
      <c r="EJ347" s="396"/>
      <c r="EK347" s="396"/>
      <c r="EL347" s="396"/>
      <c r="EM347" s="396"/>
      <c r="EN347" s="396"/>
      <c r="EO347" s="396"/>
      <c r="EP347" s="396"/>
      <c r="EQ347" s="396"/>
      <c r="ER347" s="396"/>
      <c r="ES347" s="396"/>
      <c r="ET347" s="396"/>
      <c r="EU347" s="396"/>
      <c r="EV347" s="396"/>
      <c r="EW347" s="396"/>
      <c r="EX347" s="396"/>
      <c r="EY347" s="396"/>
      <c r="EZ347" s="396"/>
      <c r="FA347" s="396"/>
      <c r="FB347" s="396"/>
      <c r="FC347" s="396"/>
      <c r="FD347" s="396"/>
      <c r="FE347" s="396"/>
      <c r="FF347" s="396"/>
      <c r="FG347" s="396"/>
      <c r="FH347" s="396"/>
      <c r="FI347" s="396"/>
      <c r="FJ347" s="396"/>
      <c r="FK347" s="396"/>
      <c r="FL347" s="396"/>
      <c r="FM347" s="396"/>
      <c r="FN347" s="396"/>
      <c r="FO347" s="396"/>
      <c r="FP347" s="396"/>
      <c r="FQ347" s="396"/>
      <c r="FR347" s="396"/>
      <c r="FS347" s="396"/>
      <c r="FT347" s="396"/>
      <c r="FU347" s="396"/>
      <c r="FV347" s="396"/>
      <c r="FW347" s="396"/>
      <c r="FX347" s="396"/>
      <c r="FY347" s="396"/>
      <c r="FZ347" s="396"/>
      <c r="GA347" s="396"/>
      <c r="GB347" s="396"/>
      <c r="GC347" s="396"/>
      <c r="GD347" s="396"/>
      <c r="GE347" s="396"/>
      <c r="GF347" s="396"/>
      <c r="GG347" s="396"/>
      <c r="GH347" s="396"/>
      <c r="GI347" s="396"/>
      <c r="GJ347" s="396"/>
      <c r="GK347" s="396"/>
      <c r="GL347" s="396"/>
      <c r="GM347" s="396"/>
      <c r="GN347" s="396"/>
      <c r="GO347" s="396"/>
      <c r="GP347" s="396"/>
      <c r="GQ347" s="396"/>
      <c r="GR347" s="396"/>
      <c r="GS347" s="396"/>
      <c r="GT347" s="396"/>
      <c r="GU347" s="396"/>
      <c r="GV347" s="396"/>
      <c r="GW347" s="396"/>
      <c r="GX347" s="396"/>
      <c r="GY347" s="396"/>
      <c r="GZ347" s="396"/>
      <c r="HA347" s="396"/>
      <c r="HB347" s="396"/>
      <c r="HC347" s="396"/>
      <c r="HD347" s="396"/>
      <c r="HE347" s="396"/>
      <c r="HF347" s="396"/>
      <c r="HG347" s="396"/>
      <c r="HH347" s="396"/>
      <c r="HI347" s="396"/>
      <c r="HJ347" s="396"/>
      <c r="HK347" s="396"/>
      <c r="HL347" s="396"/>
      <c r="HM347" s="396"/>
      <c r="HN347" s="396"/>
      <c r="HO347" s="396"/>
      <c r="HP347" s="396"/>
      <c r="HQ347" s="396"/>
      <c r="HR347" s="396"/>
      <c r="HS347" s="396"/>
      <c r="HT347" s="396"/>
      <c r="HU347" s="396"/>
      <c r="HV347" s="396"/>
      <c r="HW347" s="396"/>
      <c r="HX347" s="396"/>
      <c r="HY347" s="396"/>
      <c r="HZ347" s="396"/>
      <c r="IA347" s="396"/>
      <c r="IB347" s="396"/>
      <c r="IC347" s="396"/>
      <c r="ID347" s="396"/>
      <c r="IE347" s="396"/>
      <c r="IF347" s="396"/>
      <c r="IG347" s="396"/>
      <c r="IH347" s="396"/>
      <c r="II347" s="396"/>
      <c r="IJ347" s="396"/>
      <c r="IK347" s="396"/>
      <c r="IL347" s="396"/>
      <c r="IM347" s="396"/>
      <c r="IN347" s="396"/>
      <c r="IO347" s="396"/>
      <c r="IP347" s="396"/>
      <c r="IQ347" s="396"/>
      <c r="IR347" s="396"/>
      <c r="IS347" s="396"/>
      <c r="IT347" s="396"/>
      <c r="IU347" s="396"/>
      <c r="IV347" s="396"/>
      <c r="IW347" s="396"/>
      <c r="IX347" s="396"/>
      <c r="IY347" s="396"/>
      <c r="IZ347" s="396"/>
      <c r="JA347" s="396"/>
      <c r="JB347" s="396"/>
      <c r="JC347" s="396"/>
      <c r="JD347" s="396"/>
      <c r="JE347" s="396"/>
      <c r="JF347" s="396"/>
      <c r="JG347" s="396"/>
      <c r="JH347" s="396"/>
      <c r="JI347" s="396"/>
      <c r="JJ347" s="396"/>
      <c r="JK347" s="396"/>
      <c r="JL347" s="396"/>
      <c r="JM347" s="396"/>
      <c r="JN347" s="396"/>
      <c r="JO347" s="396"/>
      <c r="JP347" s="396"/>
      <c r="JQ347" s="396"/>
      <c r="JR347" s="396"/>
      <c r="JS347" s="396"/>
      <c r="JT347" s="396"/>
      <c r="JU347" s="396"/>
      <c r="JV347" s="396"/>
      <c r="JW347" s="396"/>
      <c r="JX347" s="396"/>
      <c r="JY347" s="396"/>
      <c r="JZ347" s="396"/>
      <c r="KA347" s="396"/>
      <c r="KB347" s="396"/>
      <c r="KC347" s="396"/>
      <c r="KD347" s="396"/>
      <c r="KE347" s="396"/>
      <c r="KF347" s="396"/>
      <c r="KG347" s="396"/>
      <c r="KH347" s="396"/>
      <c r="KI347" s="396"/>
      <c r="KJ347" s="396"/>
      <c r="KK347" s="396"/>
      <c r="KL347" s="396"/>
      <c r="KM347" s="396"/>
      <c r="KN347" s="396"/>
      <c r="KO347" s="396"/>
      <c r="KP347" s="396"/>
      <c r="KQ347" s="396"/>
      <c r="KR347" s="396"/>
      <c r="KS347" s="396"/>
      <c r="KT347" s="396"/>
      <c r="KU347" s="396"/>
      <c r="KV347" s="396"/>
      <c r="KW347" s="396"/>
      <c r="KX347" s="396"/>
      <c r="KY347" s="396"/>
      <c r="KZ347" s="396"/>
      <c r="LA347" s="396"/>
      <c r="LB347" s="396"/>
      <c r="LC347" s="396"/>
      <c r="LD347" s="396"/>
      <c r="LE347" s="396"/>
      <c r="LF347" s="396"/>
      <c r="LG347" s="396"/>
      <c r="LH347" s="396"/>
      <c r="LI347" s="396"/>
      <c r="LJ347" s="396"/>
      <c r="LK347" s="396"/>
      <c r="LL347" s="396"/>
      <c r="LM347" s="396"/>
      <c r="LN347" s="396"/>
      <c r="LO347" s="396"/>
      <c r="LP347" s="396"/>
      <c r="LQ347" s="396"/>
      <c r="LR347" s="396"/>
      <c r="LS347" s="396"/>
      <c r="LT347" s="396"/>
      <c r="LU347" s="396"/>
      <c r="LV347" s="396"/>
      <c r="LW347" s="396"/>
      <c r="LX347" s="396"/>
      <c r="LY347" s="396"/>
      <c r="LZ347" s="396"/>
      <c r="MA347" s="396"/>
      <c r="MB347" s="396"/>
      <c r="MC347" s="396"/>
      <c r="MD347" s="396"/>
      <c r="ME347" s="396"/>
      <c r="MF347" s="396"/>
      <c r="MG347" s="396"/>
      <c r="MH347" s="396"/>
      <c r="MI347" s="396"/>
      <c r="MJ347" s="396"/>
      <c r="MK347" s="396"/>
      <c r="ML347" s="396"/>
      <c r="MM347" s="396"/>
      <c r="MN347" s="396"/>
      <c r="MO347" s="396"/>
      <c r="MP347" s="396"/>
      <c r="MQ347" s="396"/>
      <c r="MR347" s="396"/>
      <c r="MS347" s="396"/>
      <c r="MT347" s="396"/>
      <c r="MU347" s="396"/>
      <c r="MV347" s="396"/>
      <c r="MW347" s="396"/>
      <c r="MX347" s="396"/>
      <c r="MY347" s="396"/>
      <c r="MZ347" s="396"/>
      <c r="NA347" s="396"/>
      <c r="NB347" s="396"/>
      <c r="NC347" s="396"/>
      <c r="ND347" s="396"/>
      <c r="NE347" s="396"/>
      <c r="NF347" s="396"/>
      <c r="NG347" s="396"/>
      <c r="NH347" s="396"/>
      <c r="NI347" s="396"/>
      <c r="NJ347" s="396"/>
      <c r="NK347" s="396"/>
      <c r="NL347" s="396"/>
      <c r="NM347" s="396"/>
      <c r="NN347" s="396"/>
      <c r="NO347" s="396"/>
      <c r="NP347" s="396"/>
      <c r="NQ347" s="396"/>
      <c r="NR347" s="396"/>
      <c r="NS347" s="396"/>
      <c r="NT347" s="396"/>
      <c r="NU347" s="396"/>
      <c r="NV347" s="396"/>
      <c r="NW347" s="396"/>
      <c r="NX347" s="396"/>
      <c r="NY347" s="396"/>
      <c r="NZ347" s="396"/>
      <c r="OA347" s="396"/>
      <c r="OB347" s="396"/>
      <c r="OC347" s="396"/>
      <c r="OD347" s="396"/>
      <c r="OE347" s="396"/>
      <c r="OF347" s="396"/>
      <c r="OG347" s="396"/>
      <c r="OH347" s="396"/>
      <c r="OI347" s="396"/>
      <c r="OJ347" s="396"/>
      <c r="OK347" s="396"/>
      <c r="OL347" s="396"/>
      <c r="OM347" s="396"/>
      <c r="ON347" s="396"/>
      <c r="OO347" s="396"/>
      <c r="OP347" s="396"/>
      <c r="OQ347" s="396"/>
      <c r="OR347" s="396"/>
      <c r="OS347" s="396"/>
      <c r="OT347" s="396"/>
      <c r="OU347" s="396"/>
      <c r="OV347" s="396"/>
      <c r="OW347" s="396"/>
      <c r="OX347" s="396"/>
      <c r="OY347" s="396"/>
      <c r="OZ347" s="396"/>
      <c r="PA347" s="396"/>
      <c r="PB347" s="396"/>
      <c r="PC347" s="396"/>
      <c r="PD347" s="396"/>
      <c r="PE347" s="396"/>
      <c r="PF347" s="396"/>
      <c r="PG347" s="396"/>
      <c r="PH347" s="396"/>
      <c r="PI347" s="396"/>
      <c r="PJ347" s="396"/>
      <c r="PK347" s="396"/>
      <c r="PL347" s="396"/>
      <c r="PM347" s="396"/>
      <c r="PN347" s="396"/>
      <c r="PO347" s="396"/>
      <c r="PP347" s="396"/>
      <c r="PQ347" s="396"/>
      <c r="PR347" s="396"/>
      <c r="PS347" s="396"/>
      <c r="PT347" s="396"/>
      <c r="PU347" s="396"/>
      <c r="PV347" s="396"/>
      <c r="PW347" s="396"/>
      <c r="PX347" s="396"/>
      <c r="PY347" s="396"/>
      <c r="PZ347" s="396"/>
      <c r="QA347" s="396"/>
      <c r="QB347" s="396"/>
      <c r="QC347" s="396"/>
      <c r="QD347" s="396"/>
      <c r="QE347" s="396"/>
      <c r="QF347" s="396"/>
      <c r="QG347" s="396"/>
      <c r="QH347" s="396"/>
      <c r="QI347" s="396"/>
      <c r="QJ347" s="396"/>
      <c r="QK347" s="396"/>
      <c r="QL347" s="396"/>
      <c r="QM347" s="396"/>
      <c r="QN347" s="396"/>
      <c r="QO347" s="396"/>
      <c r="QP347" s="396"/>
      <c r="QQ347" s="396"/>
      <c r="QR347" s="396"/>
      <c r="QS347" s="396"/>
      <c r="QT347" s="396"/>
    </row>
    <row r="348" spans="1:462" s="16" customFormat="1" ht="28.5">
      <c r="A348" s="398"/>
      <c r="B348" s="104" t="s">
        <v>1511</v>
      </c>
      <c r="C348" s="129"/>
      <c r="D348" s="129" t="s">
        <v>19</v>
      </c>
      <c r="E348" s="129"/>
      <c r="F348" s="155"/>
      <c r="G348" s="396"/>
      <c r="H348" s="396"/>
      <c r="I348" s="396"/>
      <c r="J348" s="396"/>
      <c r="K348" s="396"/>
      <c r="L348" s="396"/>
      <c r="M348" s="396"/>
      <c r="N348" s="396"/>
      <c r="O348" s="396"/>
      <c r="P348" s="396"/>
      <c r="Q348" s="396"/>
      <c r="R348" s="396"/>
      <c r="S348" s="396"/>
      <c r="T348" s="396"/>
      <c r="U348" s="396"/>
      <c r="V348" s="396"/>
      <c r="W348" s="396"/>
      <c r="X348" s="396"/>
      <c r="Y348" s="396"/>
      <c r="Z348" s="396"/>
      <c r="AA348" s="396"/>
      <c r="AB348" s="396"/>
      <c r="AC348" s="396"/>
      <c r="AD348" s="396"/>
      <c r="AE348" s="396"/>
      <c r="AF348" s="396"/>
      <c r="AG348" s="396"/>
      <c r="AH348" s="396"/>
      <c r="AI348" s="396"/>
      <c r="AJ348" s="396"/>
      <c r="AK348" s="396"/>
      <c r="AL348" s="396"/>
      <c r="AM348" s="396"/>
      <c r="AN348" s="396"/>
      <c r="AO348" s="396"/>
      <c r="AP348" s="396"/>
      <c r="AQ348" s="396"/>
      <c r="AR348" s="396"/>
      <c r="AS348" s="396"/>
      <c r="AT348" s="396"/>
      <c r="AU348" s="396"/>
      <c r="AV348" s="396"/>
      <c r="AW348" s="396"/>
      <c r="AX348" s="396"/>
      <c r="AY348" s="396"/>
      <c r="AZ348" s="396"/>
      <c r="BA348" s="396"/>
      <c r="BB348" s="396"/>
      <c r="BC348" s="396"/>
      <c r="BD348" s="396"/>
      <c r="BE348" s="396"/>
      <c r="BF348" s="396"/>
      <c r="BG348" s="396"/>
      <c r="BH348" s="396"/>
      <c r="BI348" s="396"/>
      <c r="BJ348" s="396"/>
      <c r="BK348" s="396"/>
      <c r="BL348" s="396"/>
      <c r="BM348" s="396"/>
      <c r="BN348" s="396"/>
      <c r="BO348" s="396"/>
      <c r="BP348" s="396"/>
      <c r="BQ348" s="396"/>
      <c r="BR348" s="396"/>
      <c r="BS348" s="396"/>
      <c r="BT348" s="396"/>
      <c r="BU348" s="396"/>
      <c r="BV348" s="396"/>
      <c r="BW348" s="396"/>
      <c r="BX348" s="396"/>
      <c r="BY348" s="396"/>
      <c r="BZ348" s="396"/>
      <c r="CA348" s="396"/>
      <c r="CB348" s="396"/>
      <c r="CC348" s="396"/>
      <c r="CD348" s="396"/>
      <c r="CE348" s="396"/>
      <c r="CF348" s="396"/>
      <c r="CG348" s="396"/>
      <c r="CH348" s="396"/>
      <c r="CI348" s="396"/>
      <c r="CJ348" s="396"/>
      <c r="CK348" s="396"/>
      <c r="CL348" s="396"/>
      <c r="CM348" s="396"/>
      <c r="CN348" s="396"/>
      <c r="CO348" s="396"/>
      <c r="CP348" s="396"/>
      <c r="CQ348" s="396"/>
      <c r="CR348" s="396"/>
      <c r="CS348" s="396"/>
      <c r="CT348" s="396"/>
      <c r="CU348" s="396"/>
      <c r="CV348" s="396"/>
      <c r="CW348" s="396"/>
      <c r="CX348" s="396"/>
      <c r="CY348" s="396"/>
      <c r="CZ348" s="396"/>
      <c r="DA348" s="396"/>
      <c r="DB348" s="396"/>
      <c r="DC348" s="396"/>
      <c r="DD348" s="396"/>
      <c r="DE348" s="396"/>
      <c r="DF348" s="396"/>
      <c r="DG348" s="396"/>
      <c r="DH348" s="396"/>
      <c r="DI348" s="396"/>
      <c r="DJ348" s="396"/>
      <c r="DK348" s="396"/>
      <c r="DL348" s="396"/>
      <c r="DM348" s="396"/>
      <c r="DN348" s="396"/>
      <c r="DO348" s="396"/>
      <c r="DP348" s="396"/>
      <c r="DQ348" s="396"/>
      <c r="DR348" s="396"/>
      <c r="DS348" s="396"/>
      <c r="DT348" s="396"/>
      <c r="DU348" s="396"/>
      <c r="DV348" s="396"/>
      <c r="DW348" s="396"/>
      <c r="DX348" s="396"/>
      <c r="DY348" s="396"/>
      <c r="DZ348" s="396"/>
      <c r="EA348" s="396"/>
      <c r="EB348" s="396"/>
      <c r="EC348" s="396"/>
      <c r="ED348" s="396"/>
      <c r="EE348" s="396"/>
      <c r="EF348" s="396"/>
      <c r="EG348" s="396"/>
      <c r="EH348" s="396"/>
      <c r="EI348" s="396"/>
      <c r="EJ348" s="396"/>
      <c r="EK348" s="396"/>
      <c r="EL348" s="396"/>
      <c r="EM348" s="396"/>
      <c r="EN348" s="396"/>
      <c r="EO348" s="396"/>
      <c r="EP348" s="396"/>
      <c r="EQ348" s="396"/>
      <c r="ER348" s="396"/>
      <c r="ES348" s="396"/>
      <c r="ET348" s="396"/>
      <c r="EU348" s="396"/>
      <c r="EV348" s="396"/>
      <c r="EW348" s="396"/>
      <c r="EX348" s="396"/>
      <c r="EY348" s="396"/>
      <c r="EZ348" s="396"/>
      <c r="FA348" s="396"/>
      <c r="FB348" s="396"/>
      <c r="FC348" s="396"/>
      <c r="FD348" s="396"/>
      <c r="FE348" s="396"/>
      <c r="FF348" s="396"/>
      <c r="FG348" s="396"/>
      <c r="FH348" s="396"/>
      <c r="FI348" s="396"/>
      <c r="FJ348" s="396"/>
      <c r="FK348" s="396"/>
      <c r="FL348" s="396"/>
      <c r="FM348" s="396"/>
      <c r="FN348" s="396"/>
      <c r="FO348" s="396"/>
      <c r="FP348" s="396"/>
      <c r="FQ348" s="396"/>
      <c r="FR348" s="396"/>
      <c r="FS348" s="396"/>
      <c r="FT348" s="396"/>
      <c r="FU348" s="396"/>
      <c r="FV348" s="396"/>
      <c r="FW348" s="396"/>
      <c r="FX348" s="396"/>
      <c r="FY348" s="396"/>
      <c r="FZ348" s="396"/>
      <c r="GA348" s="396"/>
      <c r="GB348" s="396"/>
      <c r="GC348" s="396"/>
      <c r="GD348" s="396"/>
      <c r="GE348" s="396"/>
      <c r="GF348" s="396"/>
      <c r="GG348" s="396"/>
      <c r="GH348" s="396"/>
      <c r="GI348" s="396"/>
      <c r="GJ348" s="396"/>
      <c r="GK348" s="396"/>
      <c r="GL348" s="396"/>
      <c r="GM348" s="396"/>
      <c r="GN348" s="396"/>
      <c r="GO348" s="396"/>
      <c r="GP348" s="396"/>
      <c r="GQ348" s="396"/>
      <c r="GR348" s="396"/>
      <c r="GS348" s="396"/>
      <c r="GT348" s="396"/>
      <c r="GU348" s="396"/>
      <c r="GV348" s="396"/>
      <c r="GW348" s="396"/>
      <c r="GX348" s="396"/>
      <c r="GY348" s="396"/>
      <c r="GZ348" s="396"/>
      <c r="HA348" s="396"/>
      <c r="HB348" s="396"/>
      <c r="HC348" s="396"/>
      <c r="HD348" s="396"/>
      <c r="HE348" s="396"/>
      <c r="HF348" s="396"/>
      <c r="HG348" s="396"/>
      <c r="HH348" s="396"/>
      <c r="HI348" s="396"/>
      <c r="HJ348" s="396"/>
      <c r="HK348" s="396"/>
      <c r="HL348" s="396"/>
      <c r="HM348" s="396"/>
      <c r="HN348" s="396"/>
      <c r="HO348" s="396"/>
      <c r="HP348" s="396"/>
      <c r="HQ348" s="396"/>
      <c r="HR348" s="396"/>
      <c r="HS348" s="396"/>
      <c r="HT348" s="396"/>
      <c r="HU348" s="396"/>
      <c r="HV348" s="396"/>
      <c r="HW348" s="396"/>
      <c r="HX348" s="396"/>
      <c r="HY348" s="396"/>
      <c r="HZ348" s="396"/>
      <c r="IA348" s="396"/>
      <c r="IB348" s="396"/>
      <c r="IC348" s="396"/>
      <c r="ID348" s="396"/>
      <c r="IE348" s="396"/>
      <c r="IF348" s="396"/>
      <c r="IG348" s="396"/>
      <c r="IH348" s="396"/>
      <c r="II348" s="396"/>
      <c r="IJ348" s="396"/>
      <c r="IK348" s="396"/>
      <c r="IL348" s="396"/>
      <c r="IM348" s="396"/>
      <c r="IN348" s="396"/>
      <c r="IO348" s="396"/>
      <c r="IP348" s="396"/>
      <c r="IQ348" s="396"/>
      <c r="IR348" s="396"/>
      <c r="IS348" s="396"/>
      <c r="IT348" s="396"/>
      <c r="IU348" s="396"/>
      <c r="IV348" s="396"/>
      <c r="IW348" s="396"/>
      <c r="IX348" s="396"/>
      <c r="IY348" s="396"/>
      <c r="IZ348" s="396"/>
      <c r="JA348" s="396"/>
      <c r="JB348" s="396"/>
      <c r="JC348" s="396"/>
      <c r="JD348" s="396"/>
      <c r="JE348" s="396"/>
      <c r="JF348" s="396"/>
      <c r="JG348" s="396"/>
      <c r="JH348" s="396"/>
      <c r="JI348" s="396"/>
      <c r="JJ348" s="396"/>
      <c r="JK348" s="396"/>
      <c r="JL348" s="396"/>
      <c r="JM348" s="396"/>
      <c r="JN348" s="396"/>
      <c r="JO348" s="396"/>
      <c r="JP348" s="396"/>
      <c r="JQ348" s="396"/>
      <c r="JR348" s="396"/>
      <c r="JS348" s="396"/>
      <c r="JT348" s="396"/>
      <c r="JU348" s="396"/>
      <c r="JV348" s="396"/>
      <c r="JW348" s="396"/>
      <c r="JX348" s="396"/>
      <c r="JY348" s="396"/>
      <c r="JZ348" s="396"/>
      <c r="KA348" s="396"/>
      <c r="KB348" s="396"/>
      <c r="KC348" s="396"/>
      <c r="KD348" s="396"/>
      <c r="KE348" s="396"/>
      <c r="KF348" s="396"/>
      <c r="KG348" s="396"/>
      <c r="KH348" s="396"/>
      <c r="KI348" s="396"/>
      <c r="KJ348" s="396"/>
      <c r="KK348" s="396"/>
      <c r="KL348" s="396"/>
      <c r="KM348" s="396"/>
      <c r="KN348" s="396"/>
      <c r="KO348" s="396"/>
      <c r="KP348" s="396"/>
      <c r="KQ348" s="396"/>
      <c r="KR348" s="396"/>
      <c r="KS348" s="396"/>
      <c r="KT348" s="396"/>
      <c r="KU348" s="396"/>
      <c r="KV348" s="396"/>
      <c r="KW348" s="396"/>
      <c r="KX348" s="396"/>
      <c r="KY348" s="396"/>
      <c r="KZ348" s="396"/>
      <c r="LA348" s="396"/>
      <c r="LB348" s="396"/>
      <c r="LC348" s="396"/>
      <c r="LD348" s="396"/>
      <c r="LE348" s="396"/>
      <c r="LF348" s="396"/>
      <c r="LG348" s="396"/>
      <c r="LH348" s="396"/>
      <c r="LI348" s="396"/>
      <c r="LJ348" s="396"/>
      <c r="LK348" s="396"/>
      <c r="LL348" s="396"/>
      <c r="LM348" s="396"/>
      <c r="LN348" s="396"/>
      <c r="LO348" s="396"/>
      <c r="LP348" s="396"/>
      <c r="LQ348" s="396"/>
      <c r="LR348" s="396"/>
      <c r="LS348" s="396"/>
      <c r="LT348" s="396"/>
      <c r="LU348" s="396"/>
      <c r="LV348" s="396"/>
      <c r="LW348" s="396"/>
      <c r="LX348" s="396"/>
      <c r="LY348" s="396"/>
      <c r="LZ348" s="396"/>
      <c r="MA348" s="396"/>
      <c r="MB348" s="396"/>
      <c r="MC348" s="396"/>
      <c r="MD348" s="396"/>
      <c r="ME348" s="396"/>
      <c r="MF348" s="396"/>
      <c r="MG348" s="396"/>
      <c r="MH348" s="396"/>
      <c r="MI348" s="396"/>
      <c r="MJ348" s="396"/>
      <c r="MK348" s="396"/>
      <c r="ML348" s="396"/>
      <c r="MM348" s="396"/>
      <c r="MN348" s="396"/>
      <c r="MO348" s="396"/>
      <c r="MP348" s="396"/>
      <c r="MQ348" s="396"/>
      <c r="MR348" s="396"/>
      <c r="MS348" s="396"/>
      <c r="MT348" s="396"/>
      <c r="MU348" s="396"/>
      <c r="MV348" s="396"/>
      <c r="MW348" s="396"/>
      <c r="MX348" s="396"/>
      <c r="MY348" s="396"/>
      <c r="MZ348" s="396"/>
      <c r="NA348" s="396"/>
      <c r="NB348" s="396"/>
      <c r="NC348" s="396"/>
      <c r="ND348" s="396"/>
      <c r="NE348" s="396"/>
      <c r="NF348" s="396"/>
      <c r="NG348" s="396"/>
      <c r="NH348" s="396"/>
      <c r="NI348" s="396"/>
      <c r="NJ348" s="396"/>
      <c r="NK348" s="396"/>
      <c r="NL348" s="396"/>
      <c r="NM348" s="396"/>
      <c r="NN348" s="396"/>
      <c r="NO348" s="396"/>
      <c r="NP348" s="396"/>
      <c r="NQ348" s="396"/>
      <c r="NR348" s="396"/>
      <c r="NS348" s="396"/>
      <c r="NT348" s="396"/>
      <c r="NU348" s="396"/>
      <c r="NV348" s="396"/>
      <c r="NW348" s="396"/>
      <c r="NX348" s="396"/>
      <c r="NY348" s="396"/>
      <c r="NZ348" s="396"/>
      <c r="OA348" s="396"/>
      <c r="OB348" s="396"/>
      <c r="OC348" s="396"/>
      <c r="OD348" s="396"/>
      <c r="OE348" s="396"/>
      <c r="OF348" s="396"/>
      <c r="OG348" s="396"/>
      <c r="OH348" s="396"/>
      <c r="OI348" s="396"/>
      <c r="OJ348" s="396"/>
      <c r="OK348" s="396"/>
      <c r="OL348" s="396"/>
      <c r="OM348" s="396"/>
      <c r="ON348" s="396"/>
      <c r="OO348" s="396"/>
      <c r="OP348" s="396"/>
      <c r="OQ348" s="396"/>
      <c r="OR348" s="396"/>
      <c r="OS348" s="396"/>
      <c r="OT348" s="396"/>
      <c r="OU348" s="396"/>
      <c r="OV348" s="396"/>
      <c r="OW348" s="396"/>
      <c r="OX348" s="396"/>
      <c r="OY348" s="396"/>
      <c r="OZ348" s="396"/>
      <c r="PA348" s="396"/>
      <c r="PB348" s="396"/>
      <c r="PC348" s="396"/>
      <c r="PD348" s="396"/>
      <c r="PE348" s="396"/>
      <c r="PF348" s="396"/>
      <c r="PG348" s="396"/>
      <c r="PH348" s="396"/>
      <c r="PI348" s="396"/>
      <c r="PJ348" s="396"/>
      <c r="PK348" s="396"/>
      <c r="PL348" s="396"/>
      <c r="PM348" s="396"/>
      <c r="PN348" s="396"/>
      <c r="PO348" s="396"/>
      <c r="PP348" s="396"/>
      <c r="PQ348" s="396"/>
      <c r="PR348" s="396"/>
      <c r="PS348" s="396"/>
      <c r="PT348" s="396"/>
      <c r="PU348" s="396"/>
      <c r="PV348" s="396"/>
      <c r="PW348" s="396"/>
      <c r="PX348" s="396"/>
      <c r="PY348" s="396"/>
      <c r="PZ348" s="396"/>
      <c r="QA348" s="396"/>
      <c r="QB348" s="396"/>
      <c r="QC348" s="396"/>
      <c r="QD348" s="396"/>
      <c r="QE348" s="396"/>
      <c r="QF348" s="396"/>
      <c r="QG348" s="396"/>
      <c r="QH348" s="396"/>
      <c r="QI348" s="396"/>
      <c r="QJ348" s="396"/>
      <c r="QK348" s="396"/>
      <c r="QL348" s="396"/>
      <c r="QM348" s="396"/>
      <c r="QN348" s="396"/>
      <c r="QO348" s="396"/>
      <c r="QP348" s="396"/>
      <c r="QQ348" s="396"/>
      <c r="QR348" s="396"/>
      <c r="QS348" s="396"/>
      <c r="QT348" s="396"/>
    </row>
    <row r="349" spans="1:462" s="16" customFormat="1">
      <c r="A349" s="161">
        <v>13</v>
      </c>
      <c r="B349" s="153" t="s">
        <v>283</v>
      </c>
      <c r="C349" s="129" t="s">
        <v>26</v>
      </c>
      <c r="D349" s="129" t="s">
        <v>265</v>
      </c>
      <c r="E349" s="129"/>
      <c r="F349" s="155"/>
      <c r="G349" s="396"/>
      <c r="H349" s="396"/>
      <c r="I349" s="396"/>
      <c r="J349" s="396"/>
      <c r="K349" s="396"/>
      <c r="L349" s="396"/>
      <c r="M349" s="396"/>
      <c r="N349" s="396"/>
      <c r="O349" s="396"/>
      <c r="P349" s="396"/>
      <c r="Q349" s="396"/>
      <c r="R349" s="396"/>
      <c r="S349" s="396"/>
      <c r="T349" s="396"/>
      <c r="U349" s="396"/>
      <c r="V349" s="396"/>
      <c r="W349" s="396"/>
      <c r="X349" s="396"/>
      <c r="Y349" s="396"/>
      <c r="Z349" s="396"/>
      <c r="AA349" s="396"/>
      <c r="AB349" s="396"/>
      <c r="AC349" s="396"/>
      <c r="AD349" s="396"/>
      <c r="AE349" s="396"/>
      <c r="AF349" s="396"/>
      <c r="AG349" s="396"/>
      <c r="AH349" s="396"/>
      <c r="AI349" s="396"/>
      <c r="AJ349" s="396"/>
      <c r="AK349" s="396"/>
      <c r="AL349" s="396"/>
      <c r="AM349" s="396"/>
      <c r="AN349" s="396"/>
      <c r="AO349" s="396"/>
      <c r="AP349" s="396"/>
      <c r="AQ349" s="396"/>
      <c r="AR349" s="396"/>
      <c r="AS349" s="396"/>
      <c r="AT349" s="396"/>
      <c r="AU349" s="396"/>
      <c r="AV349" s="396"/>
      <c r="AW349" s="396"/>
      <c r="AX349" s="396"/>
      <c r="AY349" s="396"/>
      <c r="AZ349" s="396"/>
      <c r="BA349" s="396"/>
      <c r="BB349" s="396"/>
      <c r="BC349" s="396"/>
      <c r="BD349" s="396"/>
      <c r="BE349" s="396"/>
      <c r="BF349" s="396"/>
      <c r="BG349" s="396"/>
      <c r="BH349" s="396"/>
      <c r="BI349" s="396"/>
      <c r="BJ349" s="396"/>
      <c r="BK349" s="396"/>
      <c r="BL349" s="396"/>
      <c r="BM349" s="396"/>
      <c r="BN349" s="396"/>
      <c r="BO349" s="396"/>
      <c r="BP349" s="396"/>
      <c r="BQ349" s="396"/>
      <c r="BR349" s="396"/>
      <c r="BS349" s="396"/>
      <c r="BT349" s="396"/>
      <c r="BU349" s="396"/>
      <c r="BV349" s="396"/>
      <c r="BW349" s="396"/>
      <c r="BX349" s="396"/>
      <c r="BY349" s="396"/>
      <c r="BZ349" s="396"/>
      <c r="CA349" s="396"/>
      <c r="CB349" s="396"/>
      <c r="CC349" s="396"/>
      <c r="CD349" s="396"/>
      <c r="CE349" s="396"/>
      <c r="CF349" s="396"/>
      <c r="CG349" s="396"/>
      <c r="CH349" s="396"/>
      <c r="CI349" s="396"/>
      <c r="CJ349" s="396"/>
      <c r="CK349" s="396"/>
      <c r="CL349" s="396"/>
      <c r="CM349" s="396"/>
      <c r="CN349" s="396"/>
      <c r="CO349" s="396"/>
      <c r="CP349" s="396"/>
      <c r="CQ349" s="396"/>
      <c r="CR349" s="396"/>
      <c r="CS349" s="396"/>
      <c r="CT349" s="396"/>
      <c r="CU349" s="396"/>
      <c r="CV349" s="396"/>
      <c r="CW349" s="396"/>
      <c r="CX349" s="396"/>
      <c r="CY349" s="396"/>
      <c r="CZ349" s="396"/>
      <c r="DA349" s="396"/>
      <c r="DB349" s="396"/>
      <c r="DC349" s="396"/>
      <c r="DD349" s="396"/>
      <c r="DE349" s="396"/>
      <c r="DF349" s="396"/>
      <c r="DG349" s="396"/>
      <c r="DH349" s="396"/>
      <c r="DI349" s="396"/>
      <c r="DJ349" s="396"/>
      <c r="DK349" s="396"/>
      <c r="DL349" s="396"/>
      <c r="DM349" s="396"/>
      <c r="DN349" s="396"/>
      <c r="DO349" s="396"/>
      <c r="DP349" s="396"/>
      <c r="DQ349" s="396"/>
      <c r="DR349" s="396"/>
      <c r="DS349" s="396"/>
      <c r="DT349" s="396"/>
      <c r="DU349" s="396"/>
      <c r="DV349" s="396"/>
      <c r="DW349" s="396"/>
      <c r="DX349" s="396"/>
      <c r="DY349" s="396"/>
      <c r="DZ349" s="396"/>
      <c r="EA349" s="396"/>
      <c r="EB349" s="396"/>
      <c r="EC349" s="396"/>
      <c r="ED349" s="396"/>
      <c r="EE349" s="396"/>
      <c r="EF349" s="396"/>
      <c r="EG349" s="396"/>
      <c r="EH349" s="396"/>
      <c r="EI349" s="396"/>
      <c r="EJ349" s="396"/>
      <c r="EK349" s="396"/>
      <c r="EL349" s="396"/>
      <c r="EM349" s="396"/>
      <c r="EN349" s="396"/>
      <c r="EO349" s="396"/>
      <c r="EP349" s="396"/>
      <c r="EQ349" s="396"/>
      <c r="ER349" s="396"/>
      <c r="ES349" s="396"/>
      <c r="ET349" s="396"/>
      <c r="EU349" s="396"/>
      <c r="EV349" s="396"/>
      <c r="EW349" s="396"/>
      <c r="EX349" s="396"/>
      <c r="EY349" s="396"/>
      <c r="EZ349" s="396"/>
      <c r="FA349" s="396"/>
      <c r="FB349" s="396"/>
      <c r="FC349" s="396"/>
      <c r="FD349" s="396"/>
      <c r="FE349" s="396"/>
      <c r="FF349" s="396"/>
      <c r="FG349" s="396"/>
      <c r="FH349" s="396"/>
      <c r="FI349" s="396"/>
      <c r="FJ349" s="396"/>
      <c r="FK349" s="396"/>
      <c r="FL349" s="396"/>
      <c r="FM349" s="396"/>
      <c r="FN349" s="396"/>
      <c r="FO349" s="396"/>
      <c r="FP349" s="396"/>
      <c r="FQ349" s="396"/>
      <c r="FR349" s="396"/>
      <c r="FS349" s="396"/>
      <c r="FT349" s="396"/>
      <c r="FU349" s="396"/>
      <c r="FV349" s="396"/>
      <c r="FW349" s="396"/>
      <c r="FX349" s="396"/>
      <c r="FY349" s="396"/>
      <c r="FZ349" s="396"/>
      <c r="GA349" s="396"/>
      <c r="GB349" s="396"/>
      <c r="GC349" s="396"/>
      <c r="GD349" s="396"/>
      <c r="GE349" s="396"/>
      <c r="GF349" s="396"/>
      <c r="GG349" s="396"/>
      <c r="GH349" s="396"/>
      <c r="GI349" s="396"/>
      <c r="GJ349" s="396"/>
      <c r="GK349" s="396"/>
      <c r="GL349" s="396"/>
      <c r="GM349" s="396"/>
      <c r="GN349" s="396"/>
      <c r="GO349" s="396"/>
      <c r="GP349" s="396"/>
      <c r="GQ349" s="396"/>
      <c r="GR349" s="396"/>
      <c r="GS349" s="396"/>
      <c r="GT349" s="396"/>
      <c r="GU349" s="396"/>
      <c r="GV349" s="396"/>
      <c r="GW349" s="396"/>
      <c r="GX349" s="396"/>
      <c r="GY349" s="396"/>
      <c r="GZ349" s="396"/>
      <c r="HA349" s="396"/>
      <c r="HB349" s="396"/>
      <c r="HC349" s="396"/>
      <c r="HD349" s="396"/>
      <c r="HE349" s="396"/>
      <c r="HF349" s="396"/>
      <c r="HG349" s="396"/>
      <c r="HH349" s="396"/>
      <c r="HI349" s="396"/>
      <c r="HJ349" s="396"/>
      <c r="HK349" s="396"/>
      <c r="HL349" s="396"/>
      <c r="HM349" s="396"/>
      <c r="HN349" s="396"/>
      <c r="HO349" s="396"/>
      <c r="HP349" s="396"/>
      <c r="HQ349" s="396"/>
      <c r="HR349" s="396"/>
      <c r="HS349" s="396"/>
      <c r="HT349" s="396"/>
      <c r="HU349" s="396"/>
      <c r="HV349" s="396"/>
      <c r="HW349" s="396"/>
      <c r="HX349" s="396"/>
      <c r="HY349" s="396"/>
      <c r="HZ349" s="396"/>
      <c r="IA349" s="396"/>
      <c r="IB349" s="396"/>
      <c r="IC349" s="396"/>
      <c r="ID349" s="396"/>
      <c r="IE349" s="396"/>
      <c r="IF349" s="396"/>
      <c r="IG349" s="396"/>
      <c r="IH349" s="396"/>
      <c r="II349" s="396"/>
      <c r="IJ349" s="396"/>
      <c r="IK349" s="396"/>
      <c r="IL349" s="396"/>
      <c r="IM349" s="396"/>
      <c r="IN349" s="396"/>
      <c r="IO349" s="396"/>
      <c r="IP349" s="396"/>
      <c r="IQ349" s="396"/>
      <c r="IR349" s="396"/>
      <c r="IS349" s="396"/>
      <c r="IT349" s="396"/>
      <c r="IU349" s="396"/>
      <c r="IV349" s="396"/>
      <c r="IW349" s="396"/>
      <c r="IX349" s="396"/>
      <c r="IY349" s="396"/>
      <c r="IZ349" s="396"/>
      <c r="JA349" s="396"/>
      <c r="JB349" s="396"/>
      <c r="JC349" s="396"/>
      <c r="JD349" s="396"/>
      <c r="JE349" s="396"/>
      <c r="JF349" s="396"/>
      <c r="JG349" s="396"/>
      <c r="JH349" s="396"/>
      <c r="JI349" s="396"/>
      <c r="JJ349" s="396"/>
      <c r="JK349" s="396"/>
      <c r="JL349" s="396"/>
      <c r="JM349" s="396"/>
      <c r="JN349" s="396"/>
      <c r="JO349" s="396"/>
      <c r="JP349" s="396"/>
      <c r="JQ349" s="396"/>
      <c r="JR349" s="396"/>
      <c r="JS349" s="396"/>
      <c r="JT349" s="396"/>
      <c r="JU349" s="396"/>
      <c r="JV349" s="396"/>
      <c r="JW349" s="396"/>
      <c r="JX349" s="396"/>
      <c r="JY349" s="396"/>
      <c r="JZ349" s="396"/>
      <c r="KA349" s="396"/>
      <c r="KB349" s="396"/>
      <c r="KC349" s="396"/>
      <c r="KD349" s="396"/>
      <c r="KE349" s="396"/>
      <c r="KF349" s="396"/>
      <c r="KG349" s="396"/>
      <c r="KH349" s="396"/>
      <c r="KI349" s="396"/>
      <c r="KJ349" s="396"/>
      <c r="KK349" s="396"/>
      <c r="KL349" s="396"/>
      <c r="KM349" s="396"/>
      <c r="KN349" s="396"/>
      <c r="KO349" s="396"/>
      <c r="KP349" s="396"/>
      <c r="KQ349" s="396"/>
      <c r="KR349" s="396"/>
      <c r="KS349" s="396"/>
      <c r="KT349" s="396"/>
      <c r="KU349" s="396"/>
      <c r="KV349" s="396"/>
      <c r="KW349" s="396"/>
      <c r="KX349" s="396"/>
      <c r="KY349" s="396"/>
      <c r="KZ349" s="396"/>
      <c r="LA349" s="396"/>
      <c r="LB349" s="396"/>
      <c r="LC349" s="396"/>
      <c r="LD349" s="396"/>
      <c r="LE349" s="396"/>
      <c r="LF349" s="396"/>
      <c r="LG349" s="396"/>
      <c r="LH349" s="396"/>
      <c r="LI349" s="396"/>
      <c r="LJ349" s="396"/>
      <c r="LK349" s="396"/>
      <c r="LL349" s="396"/>
      <c r="LM349" s="396"/>
      <c r="LN349" s="396"/>
      <c r="LO349" s="396"/>
      <c r="LP349" s="396"/>
      <c r="LQ349" s="396"/>
      <c r="LR349" s="396"/>
      <c r="LS349" s="396"/>
      <c r="LT349" s="396"/>
      <c r="LU349" s="396"/>
      <c r="LV349" s="396"/>
      <c r="LW349" s="396"/>
      <c r="LX349" s="396"/>
      <c r="LY349" s="396"/>
      <c r="LZ349" s="396"/>
      <c r="MA349" s="396"/>
      <c r="MB349" s="396"/>
      <c r="MC349" s="396"/>
      <c r="MD349" s="396"/>
      <c r="ME349" s="396"/>
      <c r="MF349" s="396"/>
      <c r="MG349" s="396"/>
      <c r="MH349" s="396"/>
      <c r="MI349" s="396"/>
      <c r="MJ349" s="396"/>
      <c r="MK349" s="396"/>
      <c r="ML349" s="396"/>
      <c r="MM349" s="396"/>
      <c r="MN349" s="396"/>
      <c r="MO349" s="396"/>
      <c r="MP349" s="396"/>
      <c r="MQ349" s="396"/>
      <c r="MR349" s="396"/>
      <c r="MS349" s="396"/>
      <c r="MT349" s="396"/>
      <c r="MU349" s="396"/>
      <c r="MV349" s="396"/>
      <c r="MW349" s="396"/>
      <c r="MX349" s="396"/>
      <c r="MY349" s="396"/>
      <c r="MZ349" s="396"/>
      <c r="NA349" s="396"/>
      <c r="NB349" s="396"/>
      <c r="NC349" s="396"/>
      <c r="ND349" s="396"/>
      <c r="NE349" s="396"/>
      <c r="NF349" s="396"/>
      <c r="NG349" s="396"/>
      <c r="NH349" s="396"/>
      <c r="NI349" s="396"/>
      <c r="NJ349" s="396"/>
      <c r="NK349" s="396"/>
      <c r="NL349" s="396"/>
      <c r="NM349" s="396"/>
      <c r="NN349" s="396"/>
      <c r="NO349" s="396"/>
      <c r="NP349" s="396"/>
      <c r="NQ349" s="396"/>
      <c r="NR349" s="396"/>
      <c r="NS349" s="396"/>
      <c r="NT349" s="396"/>
      <c r="NU349" s="396"/>
      <c r="NV349" s="396"/>
      <c r="NW349" s="396"/>
      <c r="NX349" s="396"/>
      <c r="NY349" s="396"/>
      <c r="NZ349" s="396"/>
      <c r="OA349" s="396"/>
      <c r="OB349" s="396"/>
      <c r="OC349" s="396"/>
      <c r="OD349" s="396"/>
      <c r="OE349" s="396"/>
      <c r="OF349" s="396"/>
      <c r="OG349" s="396"/>
      <c r="OH349" s="396"/>
      <c r="OI349" s="396"/>
      <c r="OJ349" s="396"/>
      <c r="OK349" s="396"/>
      <c r="OL349" s="396"/>
      <c r="OM349" s="396"/>
      <c r="ON349" s="396"/>
      <c r="OO349" s="396"/>
      <c r="OP349" s="396"/>
      <c r="OQ349" s="396"/>
      <c r="OR349" s="396"/>
      <c r="OS349" s="396"/>
      <c r="OT349" s="396"/>
      <c r="OU349" s="396"/>
      <c r="OV349" s="396"/>
      <c r="OW349" s="396"/>
      <c r="OX349" s="396"/>
      <c r="OY349" s="396"/>
      <c r="OZ349" s="396"/>
      <c r="PA349" s="396"/>
      <c r="PB349" s="396"/>
      <c r="PC349" s="396"/>
      <c r="PD349" s="396"/>
      <c r="PE349" s="396"/>
      <c r="PF349" s="396"/>
      <c r="PG349" s="396"/>
      <c r="PH349" s="396"/>
      <c r="PI349" s="396"/>
      <c r="PJ349" s="396"/>
      <c r="PK349" s="396"/>
      <c r="PL349" s="396"/>
      <c r="PM349" s="396"/>
      <c r="PN349" s="396"/>
      <c r="PO349" s="396"/>
      <c r="PP349" s="396"/>
      <c r="PQ349" s="396"/>
      <c r="PR349" s="396"/>
      <c r="PS349" s="396"/>
      <c r="PT349" s="396"/>
      <c r="PU349" s="396"/>
      <c r="PV349" s="396"/>
      <c r="PW349" s="396"/>
      <c r="PX349" s="396"/>
      <c r="PY349" s="396"/>
      <c r="PZ349" s="396"/>
      <c r="QA349" s="396"/>
      <c r="QB349" s="396"/>
      <c r="QC349" s="396"/>
      <c r="QD349" s="396"/>
      <c r="QE349" s="396"/>
      <c r="QF349" s="396"/>
      <c r="QG349" s="396"/>
      <c r="QH349" s="396"/>
      <c r="QI349" s="396"/>
      <c r="QJ349" s="396"/>
      <c r="QK349" s="396"/>
      <c r="QL349" s="396"/>
      <c r="QM349" s="396"/>
      <c r="QN349" s="396"/>
      <c r="QO349" s="396"/>
      <c r="QP349" s="396"/>
      <c r="QQ349" s="396"/>
      <c r="QR349" s="396"/>
      <c r="QS349" s="396"/>
      <c r="QT349" s="396"/>
    </row>
    <row r="350" spans="1:462">
      <c r="A350" s="408" t="s">
        <v>359</v>
      </c>
      <c r="B350" s="409"/>
      <c r="C350" s="410"/>
      <c r="D350" s="410"/>
      <c r="E350" s="411"/>
      <c r="F350" s="412"/>
    </row>
    <row r="351" spans="1:462">
      <c r="A351" s="161">
        <v>1</v>
      </c>
      <c r="B351" s="164" t="s">
        <v>7</v>
      </c>
      <c r="C351" s="129"/>
      <c r="D351" s="129" t="s">
        <v>653</v>
      </c>
      <c r="E351" s="129"/>
      <c r="F351" s="155"/>
    </row>
    <row r="352" spans="1:462">
      <c r="A352" s="161">
        <v>2</v>
      </c>
      <c r="B352" s="164" t="s">
        <v>20</v>
      </c>
      <c r="C352" s="129"/>
      <c r="D352" s="129" t="s">
        <v>653</v>
      </c>
      <c r="E352" s="129"/>
      <c r="F352" s="155"/>
    </row>
    <row r="353" spans="1:9">
      <c r="A353" s="379">
        <v>3</v>
      </c>
      <c r="B353" s="143" t="s">
        <v>91</v>
      </c>
      <c r="C353" s="144"/>
      <c r="D353" s="144"/>
      <c r="E353" s="144"/>
      <c r="F353" s="157"/>
    </row>
    <row r="354" spans="1:9">
      <c r="A354" s="380"/>
      <c r="B354" s="151" t="s">
        <v>267</v>
      </c>
      <c r="C354" s="129" t="s">
        <v>268</v>
      </c>
      <c r="D354" s="129" t="s">
        <v>350</v>
      </c>
      <c r="E354" s="129"/>
      <c r="F354" s="155"/>
    </row>
    <row r="355" spans="1:9">
      <c r="A355" s="380"/>
      <c r="B355" s="151" t="s">
        <v>289</v>
      </c>
      <c r="C355" s="129" t="s">
        <v>12</v>
      </c>
      <c r="D355" s="129" t="s">
        <v>223</v>
      </c>
      <c r="E355" s="129"/>
      <c r="F355" s="155"/>
    </row>
    <row r="356" spans="1:9">
      <c r="A356" s="378"/>
      <c r="B356" s="151" t="s">
        <v>286</v>
      </c>
      <c r="C356" s="129" t="s">
        <v>73</v>
      </c>
      <c r="D356" s="129" t="s">
        <v>653</v>
      </c>
      <c r="E356" s="129"/>
      <c r="F356" s="155"/>
    </row>
    <row r="357" spans="1:9">
      <c r="A357" s="161">
        <v>4</v>
      </c>
      <c r="B357" s="145" t="s">
        <v>360</v>
      </c>
      <c r="C357" s="129"/>
      <c r="D357" s="129" t="s">
        <v>34</v>
      </c>
      <c r="E357" s="129"/>
      <c r="F357" s="155"/>
    </row>
    <row r="358" spans="1:9" ht="57">
      <c r="A358" s="161">
        <v>5</v>
      </c>
      <c r="B358" s="153" t="s">
        <v>361</v>
      </c>
      <c r="C358" s="129"/>
      <c r="D358" s="129" t="s">
        <v>1439</v>
      </c>
      <c r="E358" s="129"/>
      <c r="F358" s="155"/>
    </row>
    <row r="359" spans="1:9">
      <c r="A359" s="379">
        <v>6</v>
      </c>
      <c r="B359" s="149" t="s">
        <v>363</v>
      </c>
      <c r="C359" s="144"/>
      <c r="D359" s="144"/>
      <c r="E359" s="144"/>
      <c r="F359" s="157"/>
    </row>
    <row r="360" spans="1:9">
      <c r="A360" s="380"/>
      <c r="B360" s="165" t="s">
        <v>364</v>
      </c>
      <c r="C360" s="129"/>
      <c r="D360" s="129" t="s">
        <v>34</v>
      </c>
      <c r="E360" s="129"/>
      <c r="F360" s="155"/>
    </row>
    <row r="361" spans="1:9">
      <c r="A361" s="380"/>
      <c r="B361" s="165" t="s">
        <v>365</v>
      </c>
      <c r="C361" s="129"/>
      <c r="D361" s="129">
        <v>2</v>
      </c>
      <c r="E361" s="129"/>
      <c r="F361" s="155"/>
    </row>
    <row r="362" spans="1:9">
      <c r="A362" s="380"/>
      <c r="B362" s="145" t="s">
        <v>294</v>
      </c>
      <c r="C362" s="129" t="s">
        <v>298</v>
      </c>
      <c r="D362" s="129" t="s">
        <v>299</v>
      </c>
      <c r="E362" s="129"/>
      <c r="F362" s="155"/>
    </row>
    <row r="363" spans="1:9" ht="31.5" customHeight="1">
      <c r="A363" s="378"/>
      <c r="B363" s="145" t="s">
        <v>366</v>
      </c>
      <c r="C363" s="129"/>
      <c r="D363" s="129" t="s">
        <v>1440</v>
      </c>
      <c r="E363" s="129"/>
      <c r="F363" s="155"/>
    </row>
    <row r="364" spans="1:9">
      <c r="A364" s="379">
        <v>7</v>
      </c>
      <c r="B364" s="166" t="s">
        <v>367</v>
      </c>
      <c r="C364" s="144"/>
      <c r="D364" s="144"/>
      <c r="E364" s="144"/>
      <c r="F364" s="157"/>
    </row>
    <row r="365" spans="1:9">
      <c r="A365" s="380"/>
      <c r="B365" s="151" t="s">
        <v>368</v>
      </c>
      <c r="C365" s="129"/>
      <c r="D365" s="129" t="s">
        <v>369</v>
      </c>
      <c r="E365" s="129"/>
      <c r="F365" s="155"/>
      <c r="I365" s="373"/>
    </row>
    <row r="366" spans="1:9">
      <c r="A366" s="380"/>
      <c r="B366" s="151" t="s">
        <v>370</v>
      </c>
      <c r="C366" s="129" t="s">
        <v>268</v>
      </c>
      <c r="D366" s="167">
        <v>125</v>
      </c>
      <c r="E366" s="129"/>
      <c r="F366" s="155"/>
    </row>
    <row r="367" spans="1:9">
      <c r="A367" s="380"/>
      <c r="B367" s="151" t="s">
        <v>371</v>
      </c>
      <c r="C367" s="129"/>
      <c r="D367" s="129" t="s">
        <v>19</v>
      </c>
      <c r="E367" s="129"/>
      <c r="F367" s="155"/>
    </row>
    <row r="368" spans="1:9">
      <c r="A368" s="380"/>
      <c r="B368" s="151" t="s">
        <v>372</v>
      </c>
      <c r="C368" s="129" t="s">
        <v>133</v>
      </c>
      <c r="D368" s="168" t="s">
        <v>373</v>
      </c>
      <c r="E368" s="129"/>
      <c r="F368" s="155"/>
    </row>
    <row r="369" spans="1:6">
      <c r="A369" s="378"/>
      <c r="B369" s="151" t="s">
        <v>374</v>
      </c>
      <c r="C369" s="129"/>
      <c r="D369" s="129" t="s">
        <v>1437</v>
      </c>
      <c r="E369" s="129"/>
      <c r="F369" s="155"/>
    </row>
    <row r="370" spans="1:6">
      <c r="A370" s="379">
        <v>8</v>
      </c>
      <c r="B370" s="152" t="s">
        <v>375</v>
      </c>
      <c r="C370" s="144"/>
      <c r="D370" s="144"/>
      <c r="E370" s="144"/>
      <c r="F370" s="157"/>
    </row>
    <row r="371" spans="1:6">
      <c r="A371" s="380"/>
      <c r="B371" s="145" t="s">
        <v>376</v>
      </c>
      <c r="C371" s="129"/>
      <c r="D371" s="129" t="s">
        <v>377</v>
      </c>
      <c r="E371" s="129"/>
      <c r="F371" s="155"/>
    </row>
    <row r="372" spans="1:6">
      <c r="A372" s="380"/>
      <c r="B372" s="145" t="s">
        <v>370</v>
      </c>
      <c r="C372" s="129" t="s">
        <v>268</v>
      </c>
      <c r="D372" s="169" t="s">
        <v>350</v>
      </c>
      <c r="E372" s="129"/>
      <c r="F372" s="155"/>
    </row>
    <row r="373" spans="1:6">
      <c r="A373" s="380"/>
      <c r="B373" s="145" t="s">
        <v>378</v>
      </c>
      <c r="C373" s="129" t="s">
        <v>24</v>
      </c>
      <c r="D373" s="105" t="s">
        <v>379</v>
      </c>
      <c r="E373" s="129"/>
      <c r="F373" s="155"/>
    </row>
    <row r="374" spans="1:6">
      <c r="A374" s="378"/>
      <c r="B374" s="145" t="s">
        <v>380</v>
      </c>
      <c r="C374" s="129"/>
      <c r="D374" s="129" t="s">
        <v>1437</v>
      </c>
      <c r="E374" s="129"/>
      <c r="F374" s="155"/>
    </row>
    <row r="375" spans="1:6">
      <c r="A375" s="379">
        <v>9</v>
      </c>
      <c r="B375" s="152" t="s">
        <v>381</v>
      </c>
      <c r="C375" s="144"/>
      <c r="D375" s="170"/>
      <c r="E375" s="144"/>
      <c r="F375" s="157"/>
    </row>
    <row r="376" spans="1:6">
      <c r="A376" s="380"/>
      <c r="B376" s="145" t="s">
        <v>382</v>
      </c>
      <c r="C376" s="129" t="s">
        <v>16</v>
      </c>
      <c r="D376" s="129">
        <v>115</v>
      </c>
      <c r="E376" s="129"/>
      <c r="F376" s="155"/>
    </row>
    <row r="377" spans="1:6">
      <c r="A377" s="380"/>
      <c r="B377" s="145" t="s">
        <v>285</v>
      </c>
      <c r="C377" s="129" t="s">
        <v>10</v>
      </c>
      <c r="D377" s="129">
        <v>60</v>
      </c>
      <c r="E377" s="129"/>
      <c r="F377" s="155"/>
    </row>
    <row r="378" spans="1:6">
      <c r="A378" s="380"/>
      <c r="B378" s="145" t="s">
        <v>286</v>
      </c>
      <c r="C378" s="129" t="s">
        <v>73</v>
      </c>
      <c r="D378" s="129"/>
      <c r="E378" s="129"/>
      <c r="F378" s="155"/>
    </row>
    <row r="379" spans="1:6">
      <c r="A379" s="378"/>
      <c r="B379" s="145" t="s">
        <v>1441</v>
      </c>
      <c r="C379" s="129"/>
      <c r="D379" s="129" t="s">
        <v>1437</v>
      </c>
      <c r="E379" s="129"/>
      <c r="F379" s="155"/>
    </row>
    <row r="380" spans="1:6">
      <c r="A380" s="379">
        <v>10</v>
      </c>
      <c r="B380" s="152" t="s">
        <v>384</v>
      </c>
      <c r="C380" s="144"/>
      <c r="D380" s="170"/>
      <c r="E380" s="144"/>
      <c r="F380" s="157"/>
    </row>
    <row r="381" spans="1:6">
      <c r="A381" s="380"/>
      <c r="B381" s="145" t="s">
        <v>1967</v>
      </c>
      <c r="C381" s="129" t="s">
        <v>24</v>
      </c>
      <c r="D381" s="171">
        <v>1</v>
      </c>
      <c r="E381" s="129"/>
      <c r="F381" s="155"/>
    </row>
    <row r="382" spans="1:6">
      <c r="A382" s="380"/>
      <c r="B382" s="145" t="s">
        <v>285</v>
      </c>
      <c r="C382" s="129" t="s">
        <v>10</v>
      </c>
      <c r="D382" s="129">
        <v>60</v>
      </c>
      <c r="E382" s="129"/>
      <c r="F382" s="155"/>
    </row>
    <row r="383" spans="1:6">
      <c r="A383" s="380"/>
      <c r="B383" s="145" t="s">
        <v>286</v>
      </c>
      <c r="C383" s="129" t="s">
        <v>73</v>
      </c>
      <c r="D383" s="129"/>
      <c r="E383" s="129"/>
      <c r="F383" s="155"/>
    </row>
    <row r="384" spans="1:6">
      <c r="A384" s="380"/>
      <c r="B384" s="145" t="s">
        <v>383</v>
      </c>
      <c r="C384" s="129"/>
      <c r="D384" s="129" t="s">
        <v>1437</v>
      </c>
      <c r="E384" s="129"/>
      <c r="F384" s="155"/>
    </row>
    <row r="385" spans="1:10">
      <c r="A385" s="378"/>
      <c r="B385" s="127" t="s">
        <v>385</v>
      </c>
      <c r="C385" s="120" t="s">
        <v>386</v>
      </c>
      <c r="D385" s="64" t="s">
        <v>387</v>
      </c>
      <c r="E385" s="129"/>
      <c r="F385" s="155"/>
    </row>
    <row r="386" spans="1:10">
      <c r="A386" s="379">
        <v>11</v>
      </c>
      <c r="B386" s="152" t="s">
        <v>1442</v>
      </c>
      <c r="C386" s="144"/>
      <c r="D386" s="170"/>
      <c r="E386" s="144"/>
      <c r="F386" s="157"/>
    </row>
    <row r="387" spans="1:10">
      <c r="A387" s="380"/>
      <c r="B387" s="145" t="s">
        <v>76</v>
      </c>
      <c r="C387" s="129" t="s">
        <v>24</v>
      </c>
      <c r="D387" s="129" t="s">
        <v>388</v>
      </c>
      <c r="E387" s="129"/>
      <c r="F387" s="155"/>
    </row>
    <row r="388" spans="1:10">
      <c r="A388" s="378"/>
      <c r="B388" s="145" t="s">
        <v>389</v>
      </c>
      <c r="C388" s="129"/>
      <c r="D388" s="129" t="s">
        <v>390</v>
      </c>
      <c r="E388" s="129"/>
      <c r="F388" s="155"/>
      <c r="J388" s="373"/>
    </row>
    <row r="389" spans="1:10">
      <c r="A389" s="161">
        <v>12</v>
      </c>
      <c r="B389" s="165" t="s">
        <v>391</v>
      </c>
      <c r="C389" s="129" t="s">
        <v>12</v>
      </c>
      <c r="D389" s="129" t="s">
        <v>392</v>
      </c>
      <c r="E389" s="129"/>
      <c r="F389" s="155"/>
    </row>
    <row r="390" spans="1:10">
      <c r="A390" s="379">
        <v>13</v>
      </c>
      <c r="B390" s="152" t="s">
        <v>393</v>
      </c>
      <c r="C390" s="144"/>
      <c r="D390" s="144"/>
      <c r="E390" s="144"/>
      <c r="F390" s="157"/>
    </row>
    <row r="391" spans="1:10">
      <c r="A391" s="369"/>
      <c r="B391" s="87" t="s">
        <v>99</v>
      </c>
      <c r="C391" s="120" t="s">
        <v>135</v>
      </c>
      <c r="D391" s="120" t="s">
        <v>653</v>
      </c>
      <c r="E391" s="121"/>
      <c r="F391" s="122"/>
    </row>
    <row r="392" spans="1:10">
      <c r="A392" s="369"/>
      <c r="B392" s="87" t="s">
        <v>394</v>
      </c>
      <c r="C392" s="120" t="s">
        <v>135</v>
      </c>
      <c r="D392" s="120" t="s">
        <v>653</v>
      </c>
      <c r="E392" s="121"/>
      <c r="F392" s="122"/>
    </row>
    <row r="393" spans="1:10">
      <c r="A393" s="380"/>
      <c r="B393" s="153" t="s">
        <v>1373</v>
      </c>
      <c r="C393" s="129"/>
      <c r="D393" s="129" t="s">
        <v>201</v>
      </c>
      <c r="E393" s="121"/>
      <c r="F393" s="122"/>
    </row>
    <row r="394" spans="1:10">
      <c r="A394" s="369"/>
      <c r="B394" s="87" t="s">
        <v>395</v>
      </c>
      <c r="C394" s="120"/>
      <c r="D394" s="120" t="s">
        <v>34</v>
      </c>
      <c r="E394" s="121"/>
      <c r="F394" s="122"/>
    </row>
    <row r="395" spans="1:10">
      <c r="A395" s="368"/>
      <c r="B395" s="87" t="s">
        <v>396</v>
      </c>
      <c r="C395" s="120" t="s">
        <v>133</v>
      </c>
      <c r="D395" s="120" t="s">
        <v>1443</v>
      </c>
      <c r="E395" s="121"/>
      <c r="F395" s="122"/>
    </row>
    <row r="396" spans="1:10" ht="28.5">
      <c r="A396" s="334">
        <v>14</v>
      </c>
      <c r="B396" s="87" t="s">
        <v>397</v>
      </c>
      <c r="C396" s="120" t="s">
        <v>398</v>
      </c>
      <c r="D396" s="120" t="s">
        <v>653</v>
      </c>
      <c r="E396" s="121"/>
      <c r="F396" s="122"/>
    </row>
    <row r="397" spans="1:10" ht="28.5">
      <c r="A397" s="334">
        <v>15</v>
      </c>
      <c r="B397" s="87" t="s">
        <v>399</v>
      </c>
      <c r="C397" s="120"/>
      <c r="D397" s="120" t="s">
        <v>19</v>
      </c>
      <c r="E397" s="121"/>
      <c r="F397" s="122"/>
    </row>
    <row r="398" spans="1:10">
      <c r="A398" s="161">
        <v>16</v>
      </c>
      <c r="B398" s="87" t="s">
        <v>18</v>
      </c>
      <c r="C398" s="120" t="s">
        <v>103</v>
      </c>
      <c r="D398" s="64" t="s">
        <v>218</v>
      </c>
      <c r="E398" s="129"/>
      <c r="F398" s="155"/>
    </row>
    <row r="399" spans="1:10">
      <c r="A399" s="161">
        <v>17</v>
      </c>
      <c r="B399" s="153" t="s">
        <v>283</v>
      </c>
      <c r="C399" s="129" t="s">
        <v>26</v>
      </c>
      <c r="D399" s="129">
        <v>50000</v>
      </c>
      <c r="E399" s="129"/>
      <c r="F399" s="155"/>
    </row>
    <row r="400" spans="1:10">
      <c r="A400" s="114" t="s">
        <v>400</v>
      </c>
      <c r="B400" s="115"/>
      <c r="C400" s="115"/>
      <c r="D400" s="115"/>
      <c r="E400" s="115"/>
      <c r="F400" s="116"/>
    </row>
    <row r="401" spans="1:6">
      <c r="A401" s="364">
        <v>1</v>
      </c>
      <c r="B401" s="166" t="s">
        <v>401</v>
      </c>
      <c r="C401" s="144"/>
      <c r="D401" s="144"/>
      <c r="E401" s="144"/>
      <c r="F401" s="157"/>
    </row>
    <row r="402" spans="1:6">
      <c r="A402" s="382"/>
      <c r="B402" s="145" t="s">
        <v>35</v>
      </c>
      <c r="C402" s="129"/>
      <c r="D402" s="129" t="s">
        <v>653</v>
      </c>
      <c r="E402" s="129"/>
      <c r="F402" s="155"/>
    </row>
    <row r="403" spans="1:6">
      <c r="A403" s="382"/>
      <c r="B403" s="172" t="s">
        <v>36</v>
      </c>
      <c r="C403" s="129"/>
      <c r="D403" s="129" t="s">
        <v>653</v>
      </c>
      <c r="E403" s="129"/>
      <c r="F403" s="155"/>
    </row>
    <row r="404" spans="1:6">
      <c r="A404" s="382"/>
      <c r="B404" s="172" t="s">
        <v>402</v>
      </c>
      <c r="C404" s="129"/>
      <c r="D404" s="129" t="s">
        <v>653</v>
      </c>
      <c r="E404" s="129"/>
      <c r="F404" s="155"/>
    </row>
    <row r="405" spans="1:6">
      <c r="A405" s="382"/>
      <c r="B405" s="173" t="s">
        <v>403</v>
      </c>
      <c r="C405" s="129" t="s">
        <v>268</v>
      </c>
      <c r="D405" s="129" t="s">
        <v>350</v>
      </c>
      <c r="E405" s="129"/>
      <c r="F405" s="155"/>
    </row>
    <row r="406" spans="1:6">
      <c r="A406" s="382"/>
      <c r="B406" s="173" t="s">
        <v>404</v>
      </c>
      <c r="C406" s="129" t="s">
        <v>12</v>
      </c>
      <c r="D406" s="129" t="s">
        <v>223</v>
      </c>
      <c r="E406" s="129"/>
      <c r="F406" s="155"/>
    </row>
    <row r="407" spans="1:6">
      <c r="A407" s="382"/>
      <c r="B407" s="173" t="s">
        <v>405</v>
      </c>
      <c r="C407" s="129" t="s">
        <v>73</v>
      </c>
      <c r="D407" s="129" t="s">
        <v>653</v>
      </c>
      <c r="E407" s="129"/>
      <c r="F407" s="155"/>
    </row>
    <row r="408" spans="1:6">
      <c r="A408" s="382"/>
      <c r="B408" s="173" t="s">
        <v>406</v>
      </c>
      <c r="C408" s="129" t="s">
        <v>133</v>
      </c>
      <c r="D408" s="176" t="s">
        <v>1444</v>
      </c>
      <c r="E408" s="129"/>
      <c r="F408" s="155"/>
    </row>
    <row r="409" spans="1:6">
      <c r="A409" s="381"/>
      <c r="B409" s="173" t="s">
        <v>407</v>
      </c>
      <c r="C409" s="129" t="s">
        <v>24</v>
      </c>
      <c r="D409" s="129" t="s">
        <v>408</v>
      </c>
      <c r="E409" s="129"/>
      <c r="F409" s="155"/>
    </row>
    <row r="410" spans="1:6">
      <c r="A410" s="364">
        <v>2</v>
      </c>
      <c r="B410" s="166" t="s">
        <v>409</v>
      </c>
      <c r="C410" s="144"/>
      <c r="D410" s="144"/>
      <c r="E410" s="144"/>
      <c r="F410" s="157"/>
    </row>
    <row r="411" spans="1:6">
      <c r="A411" s="382"/>
      <c r="B411" s="145" t="s">
        <v>35</v>
      </c>
      <c r="C411" s="129"/>
      <c r="D411" s="129" t="s">
        <v>653</v>
      </c>
      <c r="E411" s="129"/>
      <c r="F411" s="155"/>
    </row>
    <row r="412" spans="1:6">
      <c r="A412" s="382"/>
      <c r="B412" s="145" t="s">
        <v>36</v>
      </c>
      <c r="C412" s="129"/>
      <c r="D412" s="129" t="s">
        <v>653</v>
      </c>
      <c r="E412" s="129"/>
      <c r="F412" s="155"/>
    </row>
    <row r="413" spans="1:6">
      <c r="A413" s="382"/>
      <c r="B413" s="145" t="s">
        <v>402</v>
      </c>
      <c r="C413" s="129"/>
      <c r="D413" s="129" t="s">
        <v>653</v>
      </c>
      <c r="E413" s="129"/>
      <c r="F413" s="155"/>
    </row>
    <row r="414" spans="1:6">
      <c r="A414" s="382"/>
      <c r="B414" s="173" t="s">
        <v>403</v>
      </c>
      <c r="C414" s="129" t="s">
        <v>268</v>
      </c>
      <c r="D414" s="129" t="s">
        <v>350</v>
      </c>
      <c r="E414" s="129"/>
      <c r="F414" s="155"/>
    </row>
    <row r="415" spans="1:6">
      <c r="A415" s="382"/>
      <c r="B415" s="173" t="s">
        <v>404</v>
      </c>
      <c r="C415" s="129" t="s">
        <v>12</v>
      </c>
      <c r="D415" s="129" t="s">
        <v>223</v>
      </c>
      <c r="E415" s="129"/>
      <c r="F415" s="155"/>
    </row>
    <row r="416" spans="1:6">
      <c r="A416" s="382"/>
      <c r="B416" s="173" t="s">
        <v>405</v>
      </c>
      <c r="C416" s="129" t="s">
        <v>73</v>
      </c>
      <c r="D416" s="129" t="s">
        <v>653</v>
      </c>
      <c r="E416" s="129"/>
      <c r="F416" s="155"/>
    </row>
    <row r="417" spans="1:6">
      <c r="A417" s="357"/>
      <c r="B417" s="173" t="s">
        <v>406</v>
      </c>
      <c r="C417" s="129" t="s">
        <v>133</v>
      </c>
      <c r="D417" s="129" t="s">
        <v>410</v>
      </c>
      <c r="E417" s="129"/>
      <c r="F417" s="155"/>
    </row>
    <row r="418" spans="1:6">
      <c r="A418" s="356"/>
      <c r="B418" s="173" t="s">
        <v>407</v>
      </c>
      <c r="C418" s="129" t="s">
        <v>24</v>
      </c>
      <c r="D418" s="129" t="s">
        <v>653</v>
      </c>
      <c r="E418" s="129"/>
      <c r="F418" s="155"/>
    </row>
    <row r="419" spans="1:6">
      <c r="A419" s="687" t="s">
        <v>411</v>
      </c>
      <c r="B419" s="688"/>
      <c r="C419" s="115"/>
      <c r="D419" s="115"/>
      <c r="E419" s="115"/>
      <c r="F419" s="116"/>
    </row>
    <row r="420" spans="1:6">
      <c r="A420" s="334">
        <v>1</v>
      </c>
      <c r="B420" s="87" t="s">
        <v>7</v>
      </c>
      <c r="C420" s="120"/>
      <c r="D420" s="120" t="s">
        <v>653</v>
      </c>
      <c r="E420" s="121"/>
      <c r="F420" s="122"/>
    </row>
    <row r="421" spans="1:6">
      <c r="A421" s="334">
        <v>2</v>
      </c>
      <c r="B421" s="87" t="s">
        <v>8</v>
      </c>
      <c r="C421" s="120"/>
      <c r="D421" s="120" t="s">
        <v>653</v>
      </c>
      <c r="E421" s="121"/>
      <c r="F421" s="122"/>
    </row>
    <row r="422" spans="1:6">
      <c r="A422" s="334">
        <v>3</v>
      </c>
      <c r="B422" s="87" t="s">
        <v>20</v>
      </c>
      <c r="C422" s="120"/>
      <c r="D422" s="120" t="s">
        <v>653</v>
      </c>
      <c r="E422" s="121"/>
      <c r="F422" s="122"/>
    </row>
    <row r="423" spans="1:6" ht="28.5">
      <c r="A423" s="334">
        <v>4</v>
      </c>
      <c r="B423" s="87" t="s">
        <v>9</v>
      </c>
      <c r="C423" s="120"/>
      <c r="D423" s="120" t="s">
        <v>412</v>
      </c>
      <c r="E423" s="121"/>
      <c r="F423" s="122"/>
    </row>
    <row r="424" spans="1:6">
      <c r="A424" s="334">
        <v>5</v>
      </c>
      <c r="B424" s="87" t="s">
        <v>413</v>
      </c>
      <c r="C424" s="120"/>
      <c r="D424" s="120" t="s">
        <v>414</v>
      </c>
      <c r="E424" s="121"/>
      <c r="F424" s="122"/>
    </row>
    <row r="425" spans="1:6">
      <c r="A425" s="334">
        <v>6</v>
      </c>
      <c r="B425" s="87" t="s">
        <v>415</v>
      </c>
      <c r="C425" s="120"/>
      <c r="D425" s="120" t="s">
        <v>19</v>
      </c>
      <c r="E425" s="121"/>
      <c r="F425" s="122"/>
    </row>
    <row r="426" spans="1:6" ht="29.25">
      <c r="A426" s="334">
        <v>7</v>
      </c>
      <c r="B426" s="87" t="s">
        <v>416</v>
      </c>
      <c r="C426" s="120"/>
      <c r="D426" s="99" t="s">
        <v>1445</v>
      </c>
      <c r="E426" s="121"/>
      <c r="F426" s="122"/>
    </row>
    <row r="427" spans="1:6">
      <c r="A427" s="334">
        <v>8</v>
      </c>
      <c r="B427" s="87" t="s">
        <v>417</v>
      </c>
      <c r="C427" s="120" t="s">
        <v>25</v>
      </c>
      <c r="D427" s="120" t="s">
        <v>653</v>
      </c>
      <c r="E427" s="121"/>
      <c r="F427" s="122"/>
    </row>
    <row r="428" spans="1:6">
      <c r="A428" s="334">
        <v>9</v>
      </c>
      <c r="B428" s="87" t="s">
        <v>418</v>
      </c>
      <c r="C428" s="120"/>
      <c r="D428" s="120" t="s">
        <v>19</v>
      </c>
      <c r="E428" s="121"/>
      <c r="F428" s="122"/>
    </row>
    <row r="429" spans="1:6">
      <c r="A429" s="334">
        <v>10</v>
      </c>
      <c r="B429" s="87" t="s">
        <v>419</v>
      </c>
      <c r="C429" s="120" t="s">
        <v>420</v>
      </c>
      <c r="D429" s="120"/>
      <c r="E429" s="121"/>
      <c r="F429" s="122"/>
    </row>
    <row r="430" spans="1:6">
      <c r="A430" s="334">
        <v>11</v>
      </c>
      <c r="B430" s="87" t="s">
        <v>421</v>
      </c>
      <c r="C430" s="120" t="s">
        <v>25</v>
      </c>
      <c r="D430" s="120">
        <v>12</v>
      </c>
      <c r="E430" s="121"/>
      <c r="F430" s="122"/>
    </row>
    <row r="431" spans="1:6" ht="16.5" customHeight="1">
      <c r="A431" s="334">
        <v>12</v>
      </c>
      <c r="B431" s="87" t="s">
        <v>422</v>
      </c>
      <c r="C431" s="120" t="s">
        <v>12</v>
      </c>
      <c r="D431" s="120" t="s">
        <v>653</v>
      </c>
      <c r="E431" s="121"/>
      <c r="F431" s="122"/>
    </row>
    <row r="432" spans="1:6">
      <c r="A432" s="334">
        <v>13</v>
      </c>
      <c r="B432" s="87" t="s">
        <v>423</v>
      </c>
      <c r="C432" s="120" t="s">
        <v>33</v>
      </c>
      <c r="D432" s="120" t="s">
        <v>653</v>
      </c>
      <c r="E432" s="121"/>
      <c r="F432" s="122"/>
    </row>
    <row r="433" spans="1:6">
      <c r="A433" s="334">
        <v>14</v>
      </c>
      <c r="B433" s="87" t="s">
        <v>424</v>
      </c>
      <c r="C433" s="120" t="s">
        <v>33</v>
      </c>
      <c r="D433" s="120" t="s">
        <v>653</v>
      </c>
      <c r="E433" s="121"/>
      <c r="F433" s="122"/>
    </row>
    <row r="434" spans="1:6">
      <c r="A434" s="334">
        <v>15</v>
      </c>
      <c r="B434" s="87" t="s">
        <v>425</v>
      </c>
      <c r="C434" s="120" t="s">
        <v>33</v>
      </c>
      <c r="D434" s="120" t="s">
        <v>653</v>
      </c>
      <c r="E434" s="121"/>
      <c r="F434" s="122"/>
    </row>
    <row r="435" spans="1:6">
      <c r="A435" s="334">
        <v>16</v>
      </c>
      <c r="B435" s="87" t="s">
        <v>426</v>
      </c>
      <c r="C435" s="120" t="s">
        <v>427</v>
      </c>
      <c r="D435" s="120" t="s">
        <v>653</v>
      </c>
      <c r="E435" s="121"/>
      <c r="F435" s="122"/>
    </row>
    <row r="436" spans="1:6">
      <c r="A436" s="334">
        <v>17</v>
      </c>
      <c r="B436" s="87" t="s">
        <v>428</v>
      </c>
      <c r="C436" s="120" t="s">
        <v>429</v>
      </c>
      <c r="D436" s="120" t="s">
        <v>653</v>
      </c>
      <c r="E436" s="121"/>
      <c r="F436" s="122"/>
    </row>
    <row r="437" spans="1:6">
      <c r="A437" s="93">
        <v>18</v>
      </c>
      <c r="B437" s="112" t="s">
        <v>31</v>
      </c>
      <c r="C437" s="64"/>
      <c r="D437" s="64" t="s">
        <v>32</v>
      </c>
      <c r="E437" s="64"/>
      <c r="F437" s="100"/>
    </row>
    <row r="438" spans="1:6">
      <c r="A438" s="689" t="s">
        <v>1968</v>
      </c>
      <c r="B438" s="690"/>
      <c r="C438" s="690"/>
      <c r="D438" s="690"/>
      <c r="E438" s="691"/>
      <c r="F438" s="175"/>
    </row>
    <row r="439" spans="1:6">
      <c r="A439" s="82">
        <v>1</v>
      </c>
      <c r="B439" s="140" t="s">
        <v>226</v>
      </c>
      <c r="C439" s="176"/>
      <c r="D439" s="129" t="s">
        <v>653</v>
      </c>
      <c r="E439" s="177"/>
      <c r="F439" s="178"/>
    </row>
    <row r="440" spans="1:6">
      <c r="A440" s="82">
        <v>2</v>
      </c>
      <c r="B440" s="140" t="s">
        <v>431</v>
      </c>
      <c r="C440" s="176"/>
      <c r="D440" s="176" t="s">
        <v>430</v>
      </c>
      <c r="E440" s="177"/>
      <c r="F440" s="178"/>
    </row>
    <row r="441" spans="1:6">
      <c r="A441" s="82">
        <v>3</v>
      </c>
      <c r="B441" s="140" t="s">
        <v>432</v>
      </c>
      <c r="C441" s="176"/>
      <c r="D441" s="176" t="s">
        <v>430</v>
      </c>
      <c r="E441" s="177"/>
      <c r="F441" s="178"/>
    </row>
    <row r="442" spans="1:6">
      <c r="A442" s="82">
        <v>4</v>
      </c>
      <c r="B442" s="179" t="s">
        <v>1575</v>
      </c>
      <c r="C442" s="176"/>
      <c r="D442" s="176" t="s">
        <v>430</v>
      </c>
      <c r="E442" s="177"/>
      <c r="F442" s="178"/>
    </row>
    <row r="443" spans="1:6">
      <c r="A443" s="82">
        <v>5</v>
      </c>
      <c r="B443" s="179" t="s">
        <v>1576</v>
      </c>
      <c r="C443" s="176"/>
      <c r="D443" s="176" t="s">
        <v>430</v>
      </c>
      <c r="E443" s="177"/>
      <c r="F443" s="178"/>
    </row>
    <row r="444" spans="1:6">
      <c r="A444" s="364">
        <v>6</v>
      </c>
      <c r="B444" s="486" t="s">
        <v>433</v>
      </c>
      <c r="C444" s="176"/>
      <c r="D444" s="176" t="s">
        <v>430</v>
      </c>
      <c r="E444" s="177"/>
      <c r="F444" s="178"/>
    </row>
    <row r="445" spans="1:6">
      <c r="A445" s="365"/>
      <c r="B445" s="183" t="s">
        <v>1573</v>
      </c>
      <c r="C445" s="96"/>
      <c r="D445" s="96"/>
      <c r="E445" s="96"/>
      <c r="F445" s="97"/>
    </row>
    <row r="446" spans="1:6">
      <c r="A446" s="365"/>
      <c r="B446" s="487" t="s">
        <v>1563</v>
      </c>
      <c r="C446" s="176"/>
      <c r="D446" s="176" t="s">
        <v>653</v>
      </c>
      <c r="E446" s="177"/>
      <c r="F446" s="178"/>
    </row>
    <row r="447" spans="1:6">
      <c r="A447" s="365"/>
      <c r="B447" s="487" t="s">
        <v>1564</v>
      </c>
      <c r="C447" s="176"/>
      <c r="D447" s="176" t="s">
        <v>653</v>
      </c>
      <c r="E447" s="177"/>
      <c r="F447" s="178"/>
    </row>
    <row r="448" spans="1:6">
      <c r="A448" s="365"/>
      <c r="B448" s="487" t="s">
        <v>1565</v>
      </c>
      <c r="C448" s="176"/>
      <c r="D448" s="176" t="s">
        <v>653</v>
      </c>
      <c r="E448" s="177"/>
      <c r="F448" s="178"/>
    </row>
    <row r="449" spans="1:6">
      <c r="A449" s="365"/>
      <c r="B449" s="487" t="s">
        <v>1568</v>
      </c>
      <c r="C449" s="176"/>
      <c r="D449" s="176" t="s">
        <v>653</v>
      </c>
      <c r="E449" s="177"/>
      <c r="F449" s="178"/>
    </row>
    <row r="450" spans="1:6">
      <c r="A450" s="365"/>
      <c r="B450" s="487" t="s">
        <v>1566</v>
      </c>
      <c r="C450" s="176"/>
      <c r="D450" s="176" t="s">
        <v>653</v>
      </c>
      <c r="E450" s="177"/>
      <c r="F450" s="178"/>
    </row>
    <row r="451" spans="1:6">
      <c r="A451" s="365"/>
      <c r="B451" s="487" t="s">
        <v>1567</v>
      </c>
      <c r="C451" s="176"/>
      <c r="D451" s="176" t="s">
        <v>653</v>
      </c>
      <c r="E451" s="177"/>
      <c r="F451" s="178"/>
    </row>
    <row r="452" spans="1:6">
      <c r="A452" s="365"/>
      <c r="B452" s="183" t="s">
        <v>1574</v>
      </c>
      <c r="C452" s="96"/>
      <c r="D452" s="96"/>
      <c r="E452" s="96"/>
      <c r="F452" s="97"/>
    </row>
    <row r="453" spans="1:6">
      <c r="A453" s="365"/>
      <c r="B453" s="487" t="s">
        <v>1569</v>
      </c>
      <c r="C453" s="176"/>
      <c r="D453" s="176" t="s">
        <v>653</v>
      </c>
      <c r="E453" s="177"/>
      <c r="F453" s="178"/>
    </row>
    <row r="454" spans="1:6">
      <c r="A454" s="365"/>
      <c r="B454" s="487" t="s">
        <v>1570</v>
      </c>
      <c r="C454" s="176"/>
      <c r="D454" s="176" t="s">
        <v>653</v>
      </c>
      <c r="E454" s="177"/>
      <c r="F454" s="178"/>
    </row>
    <row r="455" spans="1:6">
      <c r="A455" s="365"/>
      <c r="B455" s="487" t="s">
        <v>1571</v>
      </c>
      <c r="C455" s="176"/>
      <c r="D455" s="176" t="s">
        <v>653</v>
      </c>
      <c r="E455" s="177"/>
      <c r="F455" s="178"/>
    </row>
    <row r="456" spans="1:6">
      <c r="A456" s="363"/>
      <c r="B456" s="487" t="s">
        <v>1572</v>
      </c>
      <c r="C456" s="176"/>
      <c r="D456" s="176"/>
      <c r="E456" s="177"/>
      <c r="F456" s="178"/>
    </row>
    <row r="457" spans="1:6">
      <c r="A457" s="180" t="s">
        <v>434</v>
      </c>
      <c r="B457" s="181"/>
      <c r="C457" s="181"/>
      <c r="D457" s="181"/>
      <c r="E457" s="181"/>
      <c r="F457" s="182"/>
    </row>
    <row r="458" spans="1:6">
      <c r="A458" s="93">
        <v>1</v>
      </c>
      <c r="B458" s="112" t="s">
        <v>7</v>
      </c>
      <c r="C458" s="64"/>
      <c r="D458" s="64" t="s">
        <v>653</v>
      </c>
      <c r="E458" s="64"/>
      <c r="F458" s="100"/>
    </row>
    <row r="459" spans="1:6">
      <c r="A459" s="93">
        <v>2</v>
      </c>
      <c r="B459" s="112" t="s">
        <v>8</v>
      </c>
      <c r="C459" s="64"/>
      <c r="D459" s="64" t="s">
        <v>653</v>
      </c>
      <c r="E459" s="64"/>
      <c r="F459" s="100"/>
    </row>
    <row r="460" spans="1:6">
      <c r="A460" s="93">
        <v>3</v>
      </c>
      <c r="B460" s="112" t="s">
        <v>20</v>
      </c>
      <c r="C460" s="64"/>
      <c r="D460" s="64" t="s">
        <v>653</v>
      </c>
      <c r="E460" s="64"/>
      <c r="F460" s="100"/>
    </row>
    <row r="461" spans="1:6">
      <c r="A461" s="93">
        <v>4</v>
      </c>
      <c r="B461" s="112" t="s">
        <v>21</v>
      </c>
      <c r="C461" s="64"/>
      <c r="D461" s="64" t="s">
        <v>653</v>
      </c>
      <c r="E461" s="64"/>
      <c r="F461" s="100"/>
    </row>
    <row r="462" spans="1:6">
      <c r="A462" s="355">
        <v>5</v>
      </c>
      <c r="B462" s="183" t="s">
        <v>91</v>
      </c>
      <c r="C462" s="96"/>
      <c r="D462" s="96"/>
      <c r="E462" s="96"/>
      <c r="F462" s="97"/>
    </row>
    <row r="463" spans="1:6">
      <c r="A463" s="357"/>
      <c r="B463" s="112" t="s">
        <v>1446</v>
      </c>
      <c r="C463" s="64" t="s">
        <v>16</v>
      </c>
      <c r="D463" s="64">
        <v>125</v>
      </c>
      <c r="E463" s="64"/>
      <c r="F463" s="100"/>
    </row>
    <row r="464" spans="1:6">
      <c r="A464" s="356"/>
      <c r="B464" s="112" t="s">
        <v>435</v>
      </c>
      <c r="C464" s="64" t="s">
        <v>10</v>
      </c>
      <c r="D464" s="64">
        <v>60</v>
      </c>
      <c r="E464" s="64"/>
      <c r="F464" s="100"/>
    </row>
    <row r="465" spans="1:10">
      <c r="A465" s="93">
        <v>6</v>
      </c>
      <c r="B465" s="112" t="s">
        <v>436</v>
      </c>
      <c r="C465" s="64"/>
      <c r="D465" s="64" t="s">
        <v>23</v>
      </c>
      <c r="E465" s="64"/>
      <c r="F465" s="100"/>
    </row>
    <row r="466" spans="1:10">
      <c r="A466" s="355">
        <v>7</v>
      </c>
      <c r="B466" s="183" t="s">
        <v>437</v>
      </c>
      <c r="C466" s="96"/>
      <c r="D466" s="96"/>
      <c r="E466" s="96"/>
      <c r="F466" s="97"/>
    </row>
    <row r="467" spans="1:10">
      <c r="A467" s="357"/>
      <c r="B467" s="112" t="s">
        <v>438</v>
      </c>
      <c r="C467" s="64"/>
      <c r="D467" s="64" t="s">
        <v>23</v>
      </c>
      <c r="E467" s="64"/>
      <c r="F467" s="100"/>
    </row>
    <row r="468" spans="1:10">
      <c r="A468" s="357"/>
      <c r="B468" s="112" t="s">
        <v>439</v>
      </c>
      <c r="C468" s="64"/>
      <c r="D468" s="64" t="s">
        <v>23</v>
      </c>
      <c r="E468" s="64"/>
      <c r="F468" s="100"/>
    </row>
    <row r="469" spans="1:10">
      <c r="A469" s="356"/>
      <c r="B469" s="112" t="s">
        <v>440</v>
      </c>
      <c r="C469" s="64"/>
      <c r="D469" s="64" t="s">
        <v>23</v>
      </c>
      <c r="E469" s="64"/>
      <c r="F469" s="100"/>
    </row>
    <row r="470" spans="1:10">
      <c r="A470" s="93">
        <v>8</v>
      </c>
      <c r="B470" s="112" t="s">
        <v>226</v>
      </c>
      <c r="C470" s="64"/>
      <c r="D470" s="64" t="s">
        <v>653</v>
      </c>
      <c r="E470" s="64"/>
      <c r="F470" s="100"/>
    </row>
    <row r="471" spans="1:10">
      <c r="A471" s="262">
        <v>9</v>
      </c>
      <c r="B471" s="183" t="s">
        <v>441</v>
      </c>
      <c r="C471" s="96"/>
      <c r="D471" s="96"/>
      <c r="E471" s="96"/>
      <c r="F471" s="97"/>
      <c r="J471" s="373"/>
    </row>
    <row r="472" spans="1:10">
      <c r="A472" s="369" t="s">
        <v>1</v>
      </c>
      <c r="B472" s="134" t="s">
        <v>246</v>
      </c>
      <c r="C472" s="120" t="s">
        <v>247</v>
      </c>
      <c r="D472" s="64" t="s">
        <v>248</v>
      </c>
      <c r="E472" s="121"/>
      <c r="F472" s="122"/>
    </row>
    <row r="473" spans="1:10">
      <c r="A473" s="369" t="s">
        <v>1</v>
      </c>
      <c r="B473" s="134" t="s">
        <v>249</v>
      </c>
      <c r="C473" s="120" t="s">
        <v>250</v>
      </c>
      <c r="D473" s="64" t="s">
        <v>251</v>
      </c>
      <c r="E473" s="121"/>
      <c r="F473" s="122"/>
    </row>
    <row r="474" spans="1:10">
      <c r="A474" s="369" t="s">
        <v>1</v>
      </c>
      <c r="B474" s="134" t="s">
        <v>252</v>
      </c>
      <c r="C474" s="120" t="s">
        <v>25</v>
      </c>
      <c r="D474" s="120" t="s">
        <v>253</v>
      </c>
      <c r="E474" s="121"/>
      <c r="F474" s="122"/>
    </row>
    <row r="475" spans="1:10">
      <c r="A475" s="369" t="s">
        <v>1</v>
      </c>
      <c r="B475" s="134" t="s">
        <v>254</v>
      </c>
      <c r="C475" s="120"/>
      <c r="D475" s="120" t="s">
        <v>19</v>
      </c>
      <c r="E475" s="121"/>
      <c r="F475" s="122"/>
    </row>
    <row r="476" spans="1:10">
      <c r="A476" s="368"/>
      <c r="B476" s="134" t="s">
        <v>255</v>
      </c>
      <c r="C476" s="120" t="s">
        <v>26</v>
      </c>
      <c r="D476" s="120">
        <v>50000</v>
      </c>
      <c r="E476" s="121"/>
      <c r="F476" s="122"/>
    </row>
    <row r="477" spans="1:10">
      <c r="A477" s="93">
        <v>10</v>
      </c>
      <c r="B477" s="112" t="s">
        <v>1970</v>
      </c>
      <c r="C477" s="64"/>
      <c r="D477" s="64" t="s">
        <v>23</v>
      </c>
      <c r="E477" s="64"/>
      <c r="F477" s="100"/>
    </row>
    <row r="478" spans="1:10">
      <c r="A478" s="93">
        <v>11</v>
      </c>
      <c r="B478" s="112" t="s">
        <v>442</v>
      </c>
      <c r="C478" s="64"/>
      <c r="D478" s="64" t="s">
        <v>1420</v>
      </c>
      <c r="E478" s="64"/>
      <c r="F478" s="100"/>
    </row>
    <row r="479" spans="1:10">
      <c r="A479" s="93">
        <v>12</v>
      </c>
      <c r="B479" s="112" t="s">
        <v>443</v>
      </c>
      <c r="C479" s="64"/>
      <c r="D479" s="64" t="s">
        <v>23</v>
      </c>
      <c r="E479" s="64"/>
      <c r="F479" s="100"/>
    </row>
    <row r="480" spans="1:10">
      <c r="A480" s="93">
        <v>13</v>
      </c>
      <c r="B480" s="112" t="s">
        <v>444</v>
      </c>
      <c r="C480" s="64"/>
      <c r="D480" s="64" t="s">
        <v>23</v>
      </c>
      <c r="E480" s="64"/>
      <c r="F480" s="100"/>
    </row>
    <row r="481" spans="1:6" ht="15.75" customHeight="1">
      <c r="A481" s="93">
        <v>14</v>
      </c>
      <c r="B481" s="112" t="s">
        <v>445</v>
      </c>
      <c r="C481" s="64"/>
      <c r="D481" s="64" t="s">
        <v>23</v>
      </c>
      <c r="E481" s="64"/>
      <c r="F481" s="100"/>
    </row>
    <row r="482" spans="1:6">
      <c r="A482" s="93">
        <v>15</v>
      </c>
      <c r="B482" s="112" t="s">
        <v>446</v>
      </c>
      <c r="C482" s="64"/>
      <c r="D482" s="64" t="s">
        <v>23</v>
      </c>
      <c r="E482" s="64"/>
      <c r="F482" s="100"/>
    </row>
    <row r="483" spans="1:6">
      <c r="A483" s="93">
        <v>16</v>
      </c>
      <c r="B483" s="112" t="s">
        <v>447</v>
      </c>
      <c r="C483" s="64"/>
      <c r="D483" s="64" t="s">
        <v>23</v>
      </c>
      <c r="E483" s="64"/>
      <c r="F483" s="100"/>
    </row>
    <row r="484" spans="1:6">
      <c r="A484" s="93">
        <v>17</v>
      </c>
      <c r="B484" s="112" t="s">
        <v>448</v>
      </c>
      <c r="C484" s="64"/>
      <c r="D484" s="64">
        <v>50</v>
      </c>
      <c r="E484" s="64"/>
      <c r="F484" s="100"/>
    </row>
    <row r="485" spans="1:6" ht="15.75" thickBot="1">
      <c r="A485" s="286">
        <v>18</v>
      </c>
      <c r="B485" s="413" t="s">
        <v>31</v>
      </c>
      <c r="C485" s="288"/>
      <c r="D485" s="288" t="s">
        <v>32</v>
      </c>
      <c r="E485" s="288"/>
      <c r="F485" s="289"/>
    </row>
    <row r="486" spans="1:6" ht="24.75" customHeight="1">
      <c r="B486" s="685" t="s">
        <v>1367</v>
      </c>
      <c r="C486" s="685"/>
      <c r="D486" s="685"/>
      <c r="E486" s="685"/>
      <c r="F486" s="685"/>
    </row>
    <row r="487" spans="1:6">
      <c r="B487" s="686" t="s">
        <v>1438</v>
      </c>
      <c r="C487" s="686"/>
      <c r="D487" s="686"/>
      <c r="E487" s="686"/>
      <c r="F487" s="686"/>
    </row>
    <row r="488" spans="1:6" ht="21" customHeight="1">
      <c r="B488" s="683" t="s">
        <v>1965</v>
      </c>
      <c r="C488" s="683"/>
      <c r="D488" s="683"/>
      <c r="E488" s="683"/>
      <c r="F488" s="683"/>
    </row>
    <row r="489" spans="1:6">
      <c r="B489" s="683" t="s">
        <v>1905</v>
      </c>
      <c r="C489" s="683"/>
      <c r="D489" s="683"/>
      <c r="E489" s="683"/>
      <c r="F489" s="683"/>
    </row>
  </sheetData>
  <protectedRanges>
    <protectedRange password="CC3D" sqref="C33:C41" name="Rango1_4_3_1_2"/>
    <protectedRange password="CC3D" sqref="D33:D41" name="Rango1_5_3_1_2"/>
    <protectedRange password="CC3D" sqref="B33:B41" name="Rango1_4_1_3_1_2"/>
    <protectedRange password="CC3D" sqref="C42:C78" name="Rango1_4_3_1_3"/>
    <protectedRange password="CC3D" sqref="D42:D78" name="Rango1_5_3_1_3"/>
    <protectedRange password="CC3D" sqref="B42:B77" name="Rango1_4_1_3_1_3"/>
    <protectedRange password="CC3D" sqref="B401:B415" name="Rango1_4_1_4_6"/>
    <protectedRange password="CC3D" sqref="B166:B167" name="Rango1_4_1_4_1_1"/>
    <protectedRange password="CC3D" sqref="B230:B231 B245:B246" name="Rango1_4_1_4_2_1"/>
    <protectedRange password="CC3D" sqref="B351:B352" name="Rango1_4_1_4_4_1"/>
    <protectedRange password="CC3D" sqref="B364 B374" name="Rango1_4_1_4_5_1"/>
    <protectedRange password="CC3D" sqref="B443" name="Rango1_4_1_4_9_1"/>
    <protectedRange password="CC3D" sqref="B279:B280" name="Rango1_4_1_4_2_1_1"/>
  </protectedRanges>
  <mergeCells count="10">
    <mergeCell ref="B4:E4"/>
    <mergeCell ref="A2:E3"/>
    <mergeCell ref="B488:F488"/>
    <mergeCell ref="B489:F489"/>
    <mergeCell ref="A16:A18"/>
    <mergeCell ref="B486:F486"/>
    <mergeCell ref="B487:F487"/>
    <mergeCell ref="A101:B101"/>
    <mergeCell ref="A419:B419"/>
    <mergeCell ref="A438:E438"/>
  </mergeCells>
  <dataValidations count="22">
    <dataValidation type="list" allowBlank="1" showInputMessage="1" showErrorMessage="1" sqref="D117" xr:uid="{00000000-0002-0000-0200-000000000000}">
      <formula1>"Redundante, Normal"</formula1>
    </dataValidation>
    <dataValidation type="list" allowBlank="1" showInputMessage="1" showErrorMessage="1" sqref="D247:D276" xr:uid="{00000000-0002-0000-0200-000001000000}">
      <formula1>"SI,NO"</formula1>
    </dataValidation>
    <dataValidation type="list" allowBlank="1" showInputMessage="1" showErrorMessage="1" sqref="D376" xr:uid="{00000000-0002-0000-0200-000002000000}">
      <formula1>"100,110,115,120"</formula1>
    </dataValidation>
    <dataValidation type="list" allowBlank="1" showInputMessage="1" showErrorMessage="1" sqref="D387" xr:uid="{00000000-0002-0000-0200-000003000000}">
      <formula1>"4 - 20 mA,RTD"</formula1>
    </dataValidation>
    <dataValidation type="list" allowBlank="1" showInputMessage="1" showErrorMessage="1" sqref="D414" xr:uid="{00000000-0002-0000-0200-000004000000}">
      <formula1>"110,120,125,220,250"</formula1>
    </dataValidation>
    <dataValidation type="list" allowBlank="1" showInputMessage="1" showErrorMessage="1" sqref="D124" xr:uid="{00000000-0002-0000-0200-000005000000}">
      <formula1>" ,Plano LCD,CRT,LED"</formula1>
    </dataValidation>
    <dataValidation allowBlank="1" showErrorMessage="1" promptTitle="Clases:" prompt="IS (Intensidad sísmica escala Mercalli)_x000a_S1: IS hasta VI - Terremotos de leves a moderados_x000a_S2: IS hasta VIII - Terremotos moderados a fuertes_x000a_S3: IS hasta X - Terremotos fuertes a muy fuertes_x000a_" sqref="D42:D43" xr:uid="{00000000-0002-0000-0200-000006000000}"/>
    <dataValidation type="list" allowBlank="1" showInputMessage="1" showErrorMessage="1" promptTitle="Clases:" prompt="Nivel 1: _x000a_Nivel 2: _x000a_Nivel 3: _x000a_Nivel 4: _x000a_Nivel 5: _x000a_Nivel X: " sqref="D68:D69" xr:uid="{00000000-0002-0000-0200-000007000000}">
      <formula1>"Nivel 1,Nivel 2,Nivel 3,Nivel 4,Nivel 5,Nivel X"</formula1>
    </dataValidation>
    <dataValidation type="list" allowBlank="1" showInputMessage="1" showErrorMessage="1" promptTitle="Clases:" prompt="Nivel 1: no aplica_x000a_Nivel 2: no aplica_x000a_Nivel 3: 10 A/m(pico)_x000a_Nivel 4: 30 A/m(pico)_x000a_Nivel 5: 100 A/m(pico)_x000a_Nivel X: Especial" sqref="D65:D66" xr:uid="{00000000-0002-0000-0200-000008000000}">
      <formula1>"Nivel 1,Nivel 2,Nivel 3,Nivel 4,Nivel 5,Nivel X"</formula1>
    </dataValidation>
    <dataValidation type="list" allowBlank="1" showInputMessage="1" showErrorMessage="1" promptTitle="Clases:" prompt="Nivel 1: no aplica_x000a_Nivel 2: no aplica_x000a_Nivel 3: 100 A/m(pico)_x000a_Nivel 4: 300 A/m(pico)_x000a_Nivel 5: 1000 A/m(pico)_x000a_Nivel X: Especial" sqref="D62:D63" xr:uid="{00000000-0002-0000-0200-000009000000}">
      <formula1>"Nivel 1,Nivel 2,Nivel 3,Nivel 4,Nivel 5,Nivel X"</formula1>
    </dataValidation>
    <dataValidation type="list" allowBlank="1" showInputMessage="1" showErrorMessage="1" promptTitle="Clases:" prompt="Nivel 1: contacto; 2 kV, aire; 2 kV_x000a_Nivel 2: contacto; 4 kV, aire; 4 kV_x000a_Nivel 3: contacto; 6 kV, aire; 8 kV_x000a_Nivel 4: contacto; 8 kV, aire; 15 kV_x000a_" sqref="D44:D45" xr:uid="{00000000-0002-0000-0200-00000A000000}">
      <formula1>"Nivel 1,Nivel 2,Nivel 3,Nivel 4"</formula1>
    </dataValidation>
    <dataValidation type="list" allowBlank="1" showInputMessage="1" showErrorMessage="1" promptTitle="Clases:" prompt="Nivel 1: 1 V/m_x000a_Nivel 2: 3 V/m_x000a_Nivel 3: 10 V/m_x000a_" sqref="D47:D48" xr:uid="{00000000-0002-0000-0200-00000B000000}">
      <formula1>"Nivel 1,Nivel 2,Nivel 3"</formula1>
    </dataValidation>
    <dataValidation type="list" allowBlank="1" showInputMessage="1" showErrorMessage="1" promptTitle="Clases:" prompt="Nivel 1: 0,5 kV_x000a_Nivel 2: 1 kV_x000a_Nivel 3: 2 kV_x000a_Nivel 4: 4 kV" sqref="D53:D54" xr:uid="{00000000-0002-0000-0200-00000C000000}">
      <formula1>"Nivel 1,Nivel 2,Nivel 3,Nivel 4"</formula1>
    </dataValidation>
    <dataValidation type="list" allowBlank="1" showInputMessage="1" showErrorMessage="1" promptTitle="Clases:" prompt="Nivel 1:_x000a_Nivel 2:_x000a_Nivel 3:_x000a_Nivel 4:" sqref="D50:D51" xr:uid="{00000000-0002-0000-0200-00000D000000}">
      <formula1>"Nivel 1,Nivel 2,Nivel 3,Nivel 4"</formula1>
    </dataValidation>
    <dataValidation type="list" allowBlank="1" showInputMessage="1" showErrorMessage="1" promptTitle="Clases:" prompt="Nivel 1: 120 dB(uV)_x000a_Nivel 2: 130 dB(uV)_x000a_Nivel 3: 140 dB(uV)" sqref="D56:D57" xr:uid="{00000000-0002-0000-0200-00000E000000}">
      <formula1>"Nivel 1,Nivel 2,Nivel 3"</formula1>
    </dataValidation>
    <dataValidation type="list" allowBlank="1" showInputMessage="1" showErrorMessage="1" promptTitle="Clases:" prompt="Nivel 1: 1 A/m_x000a_Nivel 2: 3 A/m_x000a_Nivel 3: 10 A/m_x000a_Nivel 4: 30 A/m_x000a_Nivel 5: 100 A/m" sqref="D59:D60" xr:uid="{00000000-0002-0000-0200-00000F000000}">
      <formula1>"Nivel 1,Nivel 2,Nivel 3,Nivel 4,Nivel 5"</formula1>
    </dataValidation>
    <dataValidation type="list" allowBlank="1" showInputMessage="1" showErrorMessage="1" promptTitle="Clases:" sqref="D70" xr:uid="{00000000-0002-0000-0200-000010000000}">
      <formula1>"Clase VW2"</formula1>
    </dataValidation>
    <dataValidation type="list" allowBlank="1" showInputMessage="1" showErrorMessage="1" promptTitle="Clases:" prompt="Ct1: Livianas_x000a_Ct2: Medianas_x000a_Dt1: Severas" sqref="D36" xr:uid="{00000000-0002-0000-0200-000011000000}">
      <formula1>"Ct1,Ct2,Dt1"</formula1>
    </dataValidation>
    <dataValidation type="list" allowBlank="1" showInputMessage="1" showErrorMessage="1" promptTitle="Clases:" prompt="A: Sitio con aire acondicionado_x000a_B: Sitio cerrrado con temperatura controlada_x000a_C: Sitio tipo covertizo_x000a_D:  Intemperie" sqref="D34:D35" xr:uid="{00000000-0002-0000-0200-000012000000}">
      <formula1>"A1,B1,B2,B3,C1,C2,C3,D1,D2"</formula1>
    </dataValidation>
    <dataValidation type="list" allowBlank="1" showInputMessage="1" showErrorMessage="1" promptTitle="Clases:" prompt="IS (Intensidad sísmica escala Mercalli)_x000a_S1: IS hasta VI - Terremotos de leves a moderados_x000a_S2: IS hasta VIII - Terremotos moderados a fuertes_x000a_S3: IS hasta X - Terremotos fuertes a muy fuertes_x000a_" sqref="D41" xr:uid="{00000000-0002-0000-0200-000013000000}">
      <formula1>"S1,S2,S3"</formula1>
    </dataValidation>
    <dataValidation type="list" allowBlank="1" showInputMessage="1" showErrorMessage="1" promptTitle="Clases:" prompt="Am: Llivianas_x000a_Bm: Normales_x000a_Cm: Severas_x000a_Dm: Críticas" sqref="D38:D40" xr:uid="{00000000-0002-0000-0200-000014000000}">
      <formula1>"Am,Bm,Cm"</formula1>
    </dataValidation>
    <dataValidation type="list" allowBlank="1" showInputMessage="1" showErrorMessage="1" sqref="D381" xr:uid="{00000000-0002-0000-0200-000015000000}">
      <formula1>"1,5,1/5."</formula1>
    </dataValidation>
  </dataValidations>
  <pageMargins left="0.9055118110236221" right="0.51181102362204722" top="0.74803149606299213" bottom="0.74803149606299213" header="0.31496062992125984" footer="0.31496062992125984"/>
  <pageSetup scale="59" orientation="portrait" r:id="rId1"/>
  <headerFooter>
    <oddFooter>&amp;C&amp;P de &amp;N&amp;R&amp;A</oddFooter>
  </headerFooter>
  <ignoredErrors>
    <ignoredError sqref="D372 D405 D41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M873"/>
  <sheetViews>
    <sheetView zoomScaleNormal="100" zoomScaleSheetLayoutView="100" workbookViewId="0">
      <selection activeCell="B4" sqref="B4:E4"/>
    </sheetView>
  </sheetViews>
  <sheetFormatPr baseColWidth="10" defaultColWidth="11.42578125" defaultRowHeight="14.25"/>
  <cols>
    <col min="1" max="1" width="7.5703125" style="16" customWidth="1"/>
    <col min="2" max="2" width="75.85546875" style="45" customWidth="1"/>
    <col min="3" max="3" width="9.140625" style="16" bestFit="1" customWidth="1"/>
    <col min="4" max="4" width="24.85546875" style="10" customWidth="1"/>
    <col min="5" max="5" width="14.28515625" style="16" customWidth="1"/>
    <col min="6" max="6" width="18.140625" style="16" customWidth="1"/>
    <col min="7" max="7" width="1.85546875" style="16" customWidth="1"/>
    <col min="8" max="16384" width="11.42578125" style="16"/>
  </cols>
  <sheetData>
    <row r="1" spans="1:8" s="15" customFormat="1">
      <c r="A1" s="335"/>
      <c r="B1" s="335"/>
      <c r="C1" s="335"/>
      <c r="D1" s="336"/>
      <c r="E1" s="335"/>
      <c r="F1" s="335"/>
      <c r="G1" s="335"/>
    </row>
    <row r="2" spans="1:8" s="4" customFormat="1" ht="20.25">
      <c r="A2" s="682" t="s">
        <v>1975</v>
      </c>
      <c r="B2" s="682"/>
      <c r="C2" s="682"/>
      <c r="D2" s="682"/>
      <c r="E2" s="682"/>
      <c r="F2" s="337"/>
      <c r="G2" s="5"/>
    </row>
    <row r="3" spans="1:8" ht="35.25" customHeight="1">
      <c r="A3" s="682"/>
      <c r="B3" s="682"/>
      <c r="C3" s="682"/>
      <c r="D3" s="682"/>
      <c r="E3" s="682"/>
      <c r="F3" s="335"/>
    </row>
    <row r="4" spans="1:8" s="4" customFormat="1" ht="33" customHeight="1">
      <c r="A4" s="335"/>
      <c r="B4" s="681" t="s">
        <v>1963</v>
      </c>
      <c r="C4" s="681"/>
      <c r="D4" s="681"/>
      <c r="E4" s="681"/>
      <c r="F4" s="339"/>
      <c r="G4" s="335"/>
      <c r="H4" s="335"/>
    </row>
    <row r="5" spans="1:8" s="4" customFormat="1" ht="15.75">
      <c r="A5" s="335"/>
      <c r="B5" s="613"/>
      <c r="C5" s="613"/>
      <c r="D5" s="613"/>
      <c r="E5" s="613"/>
      <c r="F5" s="339"/>
      <c r="G5" s="335"/>
      <c r="H5" s="335"/>
    </row>
    <row r="6" spans="1:8" ht="18">
      <c r="A6" s="342"/>
      <c r="B6" s="343" t="s">
        <v>39</v>
      </c>
      <c r="C6" s="344"/>
      <c r="D6" s="343" t="s">
        <v>38</v>
      </c>
      <c r="E6" s="12"/>
      <c r="F6" s="345"/>
      <c r="G6" s="345"/>
    </row>
    <row r="7" spans="1:8" ht="18">
      <c r="A7" s="342"/>
      <c r="B7" s="343"/>
      <c r="C7" s="344"/>
      <c r="D7" s="346"/>
      <c r="E7" s="343"/>
      <c r="F7" s="345"/>
      <c r="G7" s="345"/>
    </row>
    <row r="8" spans="1:8" ht="18">
      <c r="A8" s="343" t="s">
        <v>1822</v>
      </c>
      <c r="B8" s="343"/>
      <c r="C8" s="344"/>
      <c r="D8" s="346"/>
      <c r="E8" s="343"/>
      <c r="F8" s="345"/>
      <c r="G8" s="345"/>
    </row>
    <row r="9" spans="1:8" ht="15.75" thickBot="1">
      <c r="A9" s="421" t="s">
        <v>1542</v>
      </c>
      <c r="B9" s="422"/>
      <c r="C9" s="423"/>
      <c r="D9" s="423"/>
      <c r="E9" s="423"/>
      <c r="F9" s="423"/>
    </row>
    <row r="10" spans="1:8" ht="24.75" thickBot="1">
      <c r="A10" s="258" t="s">
        <v>3</v>
      </c>
      <c r="B10" s="260" t="s">
        <v>4</v>
      </c>
      <c r="C10" s="258" t="s">
        <v>2</v>
      </c>
      <c r="D10" s="258" t="s">
        <v>5</v>
      </c>
      <c r="E10" s="258" t="s">
        <v>6</v>
      </c>
      <c r="F10" s="261" t="s">
        <v>41</v>
      </c>
    </row>
    <row r="11" spans="1:8">
      <c r="A11" s="77">
        <v>1</v>
      </c>
      <c r="B11" s="189" t="s">
        <v>7</v>
      </c>
      <c r="C11" s="190"/>
      <c r="D11" s="479" t="s">
        <v>653</v>
      </c>
      <c r="E11" s="191"/>
      <c r="F11" s="192"/>
    </row>
    <row r="12" spans="1:8">
      <c r="A12" s="82">
        <f>1+A11</f>
        <v>2</v>
      </c>
      <c r="B12" s="63" t="s">
        <v>8</v>
      </c>
      <c r="C12" s="64"/>
      <c r="D12" s="193" t="s">
        <v>653</v>
      </c>
      <c r="E12" s="64"/>
      <c r="F12" s="100"/>
    </row>
    <row r="13" spans="1:8">
      <c r="A13" s="82">
        <f>1+A12</f>
        <v>3</v>
      </c>
      <c r="B13" s="63" t="s">
        <v>20</v>
      </c>
      <c r="C13" s="64"/>
      <c r="D13" s="193" t="s">
        <v>653</v>
      </c>
      <c r="E13" s="64"/>
      <c r="F13" s="100"/>
    </row>
    <row r="14" spans="1:8">
      <c r="A14" s="82">
        <f>1+A13</f>
        <v>4</v>
      </c>
      <c r="B14" s="63" t="s">
        <v>21</v>
      </c>
      <c r="C14" s="64"/>
      <c r="D14" s="193" t="s">
        <v>449</v>
      </c>
      <c r="E14" s="64"/>
      <c r="F14" s="100"/>
    </row>
    <row r="15" spans="1:8">
      <c r="A15" s="364">
        <f>1+A14</f>
        <v>5</v>
      </c>
      <c r="B15" s="194" t="s">
        <v>450</v>
      </c>
      <c r="C15" s="195"/>
      <c r="D15" s="195"/>
      <c r="E15" s="195"/>
      <c r="F15" s="196"/>
    </row>
    <row r="16" spans="1:8">
      <c r="A16" s="365"/>
      <c r="B16" s="197" t="s">
        <v>451</v>
      </c>
      <c r="C16" s="64" t="s">
        <v>16</v>
      </c>
      <c r="D16" s="193">
        <v>125</v>
      </c>
      <c r="E16" s="64"/>
      <c r="F16" s="100"/>
    </row>
    <row r="17" spans="1:6">
      <c r="A17" s="365"/>
      <c r="B17" s="197" t="s">
        <v>452</v>
      </c>
      <c r="C17" s="64" t="s">
        <v>12</v>
      </c>
      <c r="D17" s="193" t="s">
        <v>223</v>
      </c>
      <c r="E17" s="64"/>
      <c r="F17" s="100"/>
    </row>
    <row r="18" spans="1:6">
      <c r="A18" s="365"/>
      <c r="B18" s="198" t="s">
        <v>453</v>
      </c>
      <c r="C18" s="199" t="s">
        <v>73</v>
      </c>
      <c r="D18" s="199" t="s">
        <v>653</v>
      </c>
      <c r="E18" s="200"/>
      <c r="F18" s="201"/>
    </row>
    <row r="19" spans="1:6">
      <c r="A19" s="363"/>
      <c r="B19" s="198" t="s">
        <v>454</v>
      </c>
      <c r="C19" s="199" t="s">
        <v>73</v>
      </c>
      <c r="D19" s="199" t="s">
        <v>653</v>
      </c>
      <c r="E19" s="199"/>
      <c r="F19" s="202"/>
    </row>
    <row r="20" spans="1:6">
      <c r="A20" s="364">
        <f>A15+1</f>
        <v>6</v>
      </c>
      <c r="B20" s="194" t="s">
        <v>455</v>
      </c>
      <c r="C20" s="195"/>
      <c r="D20" s="195"/>
      <c r="E20" s="195"/>
      <c r="F20" s="196"/>
    </row>
    <row r="21" spans="1:6">
      <c r="A21" s="365"/>
      <c r="B21" s="197" t="s">
        <v>1958</v>
      </c>
      <c r="C21" s="64" t="s">
        <v>24</v>
      </c>
      <c r="D21" s="203">
        <v>1</v>
      </c>
      <c r="E21" s="64"/>
      <c r="F21" s="100"/>
    </row>
    <row r="22" spans="1:6">
      <c r="A22" s="365"/>
      <c r="B22" s="197" t="s">
        <v>456</v>
      </c>
      <c r="C22" s="64" t="s">
        <v>73</v>
      </c>
      <c r="D22" s="193" t="s">
        <v>150</v>
      </c>
      <c r="E22" s="64"/>
      <c r="F22" s="100"/>
    </row>
    <row r="23" spans="1:6">
      <c r="A23" s="365"/>
      <c r="B23" s="198" t="s">
        <v>457</v>
      </c>
      <c r="C23" s="199" t="s">
        <v>73</v>
      </c>
      <c r="D23" s="199" t="s">
        <v>458</v>
      </c>
      <c r="E23" s="64"/>
      <c r="F23" s="100"/>
    </row>
    <row r="24" spans="1:6">
      <c r="A24" s="363"/>
      <c r="B24" s="198" t="s">
        <v>1557</v>
      </c>
      <c r="C24" s="199"/>
      <c r="D24" s="199" t="s">
        <v>1437</v>
      </c>
      <c r="E24" s="64"/>
      <c r="F24" s="100"/>
    </row>
    <row r="25" spans="1:6">
      <c r="A25" s="364">
        <f>1+A20</f>
        <v>7</v>
      </c>
      <c r="B25" s="194" t="s">
        <v>459</v>
      </c>
      <c r="C25" s="195"/>
      <c r="D25" s="195"/>
      <c r="E25" s="195"/>
      <c r="F25" s="196"/>
    </row>
    <row r="26" spans="1:6">
      <c r="A26" s="365"/>
      <c r="B26" s="197" t="s">
        <v>460</v>
      </c>
      <c r="C26" s="64" t="s">
        <v>16</v>
      </c>
      <c r="D26" s="193" t="s">
        <v>461</v>
      </c>
      <c r="E26" s="64"/>
      <c r="F26" s="100"/>
    </row>
    <row r="27" spans="1:6">
      <c r="A27" s="365"/>
      <c r="B27" s="197" t="s">
        <v>462</v>
      </c>
      <c r="C27" s="64" t="s">
        <v>73</v>
      </c>
      <c r="D27" s="193" t="s">
        <v>150</v>
      </c>
      <c r="E27" s="64"/>
      <c r="F27" s="100"/>
    </row>
    <row r="28" spans="1:6">
      <c r="A28" s="363"/>
      <c r="B28" s="198" t="s">
        <v>1558</v>
      </c>
      <c r="C28" s="199"/>
      <c r="D28" s="199" t="s">
        <v>1437</v>
      </c>
      <c r="E28" s="64"/>
      <c r="F28" s="100"/>
    </row>
    <row r="29" spans="1:6" ht="28.5">
      <c r="A29" s="204">
        <f>1+A25</f>
        <v>8</v>
      </c>
      <c r="B29" s="205" t="s">
        <v>463</v>
      </c>
      <c r="C29" s="206"/>
      <c r="D29" s="206" t="s">
        <v>23</v>
      </c>
      <c r="E29" s="64"/>
      <c r="F29" s="100"/>
    </row>
    <row r="30" spans="1:6">
      <c r="A30" s="82">
        <f>1+A29</f>
        <v>9</v>
      </c>
      <c r="B30" s="63" t="s">
        <v>65</v>
      </c>
      <c r="C30" s="64" t="s">
        <v>10</v>
      </c>
      <c r="D30" s="193">
        <v>60</v>
      </c>
      <c r="E30" s="64"/>
      <c r="F30" s="100"/>
    </row>
    <row r="31" spans="1:6">
      <c r="A31" s="82">
        <f>1+A30</f>
        <v>10</v>
      </c>
      <c r="B31" s="63" t="s">
        <v>464</v>
      </c>
      <c r="C31" s="64"/>
      <c r="D31" s="193" t="s">
        <v>23</v>
      </c>
      <c r="E31" s="64"/>
      <c r="F31" s="100"/>
    </row>
    <row r="32" spans="1:6">
      <c r="A32" s="82">
        <f>1+A31</f>
        <v>11</v>
      </c>
      <c r="B32" s="194" t="s">
        <v>465</v>
      </c>
      <c r="C32" s="195"/>
      <c r="D32" s="195"/>
      <c r="E32" s="195"/>
      <c r="F32" s="196"/>
    </row>
    <row r="33" spans="1:6">
      <c r="A33" s="364"/>
      <c r="B33" s="198" t="s">
        <v>466</v>
      </c>
      <c r="C33" s="199"/>
      <c r="D33" s="199" t="s">
        <v>23</v>
      </c>
      <c r="E33" s="200"/>
      <c r="F33" s="201"/>
    </row>
    <row r="34" spans="1:6">
      <c r="A34" s="365"/>
      <c r="B34" s="207" t="str">
        <f>"-  Protocolo utilizado"</f>
        <v>-  Protocolo utilizado</v>
      </c>
      <c r="C34" s="199"/>
      <c r="D34" s="199" t="s">
        <v>206</v>
      </c>
      <c r="E34" s="199"/>
      <c r="F34" s="202"/>
    </row>
    <row r="35" spans="1:6" ht="33" customHeight="1">
      <c r="A35" s="365"/>
      <c r="B35" s="207" t="str">
        <f>"-  Interfaz"</f>
        <v>-  Interfaz</v>
      </c>
      <c r="C35" s="199"/>
      <c r="D35" s="129" t="s">
        <v>1440</v>
      </c>
      <c r="E35" s="199"/>
      <c r="F35" s="202"/>
    </row>
    <row r="36" spans="1:6">
      <c r="A36" s="365"/>
      <c r="B36" s="207" t="str">
        <f>"-  Tipo de Conector"</f>
        <v>-  Tipo de Conector</v>
      </c>
      <c r="C36" s="199"/>
      <c r="D36" s="199" t="s">
        <v>468</v>
      </c>
      <c r="E36" s="199"/>
      <c r="F36" s="202"/>
    </row>
    <row r="37" spans="1:6">
      <c r="A37" s="365"/>
      <c r="B37" s="198" t="s">
        <v>469</v>
      </c>
      <c r="C37" s="199"/>
      <c r="D37" s="199" t="s">
        <v>23</v>
      </c>
      <c r="E37" s="200"/>
      <c r="F37" s="201"/>
    </row>
    <row r="38" spans="1:6">
      <c r="A38" s="365"/>
      <c r="B38" s="207" t="str">
        <f>"-  Protocolo"</f>
        <v>-  Protocolo</v>
      </c>
      <c r="C38" s="199"/>
      <c r="D38" s="199" t="s">
        <v>470</v>
      </c>
      <c r="E38" s="200"/>
      <c r="F38" s="201"/>
    </row>
    <row r="39" spans="1:6">
      <c r="A39" s="365"/>
      <c r="B39" s="207" t="str">
        <f>"-  Interfaz"</f>
        <v>-  Interfaz</v>
      </c>
      <c r="C39" s="199"/>
      <c r="D39" s="199" t="s">
        <v>467</v>
      </c>
      <c r="E39" s="200"/>
      <c r="F39" s="201"/>
    </row>
    <row r="40" spans="1:6">
      <c r="A40" s="365"/>
      <c r="B40" s="207" t="str">
        <f>"-  Tipo de Conector"</f>
        <v>-  Tipo de Conector</v>
      </c>
      <c r="C40" s="199"/>
      <c r="D40" s="199" t="s">
        <v>653</v>
      </c>
      <c r="E40" s="200"/>
      <c r="F40" s="201"/>
    </row>
    <row r="41" spans="1:6">
      <c r="A41" s="365"/>
      <c r="B41" s="198" t="s">
        <v>471</v>
      </c>
      <c r="C41" s="199"/>
      <c r="D41" s="199" t="s">
        <v>23</v>
      </c>
      <c r="E41" s="200"/>
      <c r="F41" s="201"/>
    </row>
    <row r="42" spans="1:6">
      <c r="A42" s="365"/>
      <c r="B42" s="198" t="str">
        <f>"-  Protocolo utilizado a través de puerto"</f>
        <v>-  Protocolo utilizado a través de puerto</v>
      </c>
      <c r="C42" s="199"/>
      <c r="D42" s="199" t="s">
        <v>1543</v>
      </c>
      <c r="E42" s="200"/>
      <c r="F42" s="201"/>
    </row>
    <row r="43" spans="1:6" ht="35.25" customHeight="1">
      <c r="A43" s="365"/>
      <c r="B43" s="198" t="str">
        <f>"-  Protocolo utilizado a través de red"</f>
        <v>-  Protocolo utilizado a través de red</v>
      </c>
      <c r="C43" s="199"/>
      <c r="D43" s="199" t="s">
        <v>1544</v>
      </c>
      <c r="E43" s="200"/>
      <c r="F43" s="201"/>
    </row>
    <row r="44" spans="1:6">
      <c r="A44" s="363"/>
      <c r="B44" s="198" t="s">
        <v>472</v>
      </c>
      <c r="C44" s="199"/>
      <c r="D44" s="199" t="s">
        <v>23</v>
      </c>
      <c r="E44" s="200"/>
      <c r="F44" s="201"/>
    </row>
    <row r="45" spans="1:6">
      <c r="A45" s="363"/>
      <c r="B45" s="198" t="s">
        <v>1878</v>
      </c>
      <c r="C45" s="199"/>
      <c r="D45" s="199" t="s">
        <v>23</v>
      </c>
      <c r="E45" s="200"/>
      <c r="F45" s="201"/>
    </row>
    <row r="46" spans="1:6">
      <c r="A46" s="363"/>
      <c r="B46" s="198" t="s">
        <v>1879</v>
      </c>
      <c r="C46" s="199"/>
      <c r="D46" s="199" t="s">
        <v>19</v>
      </c>
      <c r="E46" s="200"/>
      <c r="F46" s="201"/>
    </row>
    <row r="47" spans="1:6">
      <c r="A47" s="82">
        <f>1+A32</f>
        <v>12</v>
      </c>
      <c r="B47" s="63" t="s">
        <v>473</v>
      </c>
      <c r="C47" s="64"/>
      <c r="D47" s="193" t="s">
        <v>474</v>
      </c>
      <c r="E47" s="64"/>
      <c r="F47" s="100"/>
    </row>
    <row r="48" spans="1:6">
      <c r="A48" s="364">
        <f>1+A47</f>
        <v>13</v>
      </c>
      <c r="B48" s="208" t="s">
        <v>475</v>
      </c>
      <c r="C48" s="162"/>
      <c r="D48" s="162"/>
      <c r="E48" s="162"/>
      <c r="F48" s="163"/>
    </row>
    <row r="49" spans="1:6">
      <c r="A49" s="365"/>
      <c r="B49" s="198" t="s">
        <v>476</v>
      </c>
      <c r="C49" s="199"/>
      <c r="D49" s="199" t="s">
        <v>1437</v>
      </c>
      <c r="E49" s="199"/>
      <c r="F49" s="202"/>
    </row>
    <row r="50" spans="1:6">
      <c r="A50" s="365"/>
      <c r="B50" s="207" t="str">
        <f>"-  Tensión asignada entradas digitales"</f>
        <v>-  Tensión asignada entradas digitales</v>
      </c>
      <c r="C50" s="199" t="s">
        <v>268</v>
      </c>
      <c r="D50" s="199">
        <v>125</v>
      </c>
      <c r="E50" s="199"/>
      <c r="F50" s="202"/>
    </row>
    <row r="51" spans="1:6">
      <c r="A51" s="365"/>
      <c r="B51" s="198" t="s">
        <v>477</v>
      </c>
      <c r="C51" s="199"/>
      <c r="D51" s="199" t="s">
        <v>1437</v>
      </c>
      <c r="E51" s="199"/>
      <c r="F51" s="202"/>
    </row>
    <row r="52" spans="1:6">
      <c r="A52" s="365"/>
      <c r="B52" s="209" t="str">
        <f>"-  Capacidad de maniobra de corrientes inductivas"</f>
        <v>-  Capacidad de maniobra de corrientes inductivas</v>
      </c>
      <c r="C52" s="199" t="s">
        <v>24</v>
      </c>
      <c r="D52" s="199">
        <v>5</v>
      </c>
      <c r="E52" s="199"/>
      <c r="F52" s="202"/>
    </row>
    <row r="53" spans="1:6">
      <c r="A53" s="363"/>
      <c r="B53" s="209" t="str">
        <f>"-  Soportabilidad de tensión de los contactos"</f>
        <v>-  Soportabilidad de tensión de los contactos</v>
      </c>
      <c r="C53" s="199" t="s">
        <v>268</v>
      </c>
      <c r="D53" s="199">
        <v>250</v>
      </c>
      <c r="E53" s="199"/>
      <c r="F53" s="202"/>
    </row>
    <row r="54" spans="1:6">
      <c r="A54" s="364">
        <f>1+A48</f>
        <v>14</v>
      </c>
      <c r="B54" s="194" t="s">
        <v>478</v>
      </c>
      <c r="C54" s="195"/>
      <c r="D54" s="195"/>
      <c r="E54" s="195"/>
      <c r="F54" s="196"/>
    </row>
    <row r="55" spans="1:6">
      <c r="A55" s="365"/>
      <c r="B55" s="198" t="s">
        <v>1545</v>
      </c>
      <c r="C55" s="199"/>
      <c r="D55" s="199" t="s">
        <v>19</v>
      </c>
      <c r="E55" s="199"/>
      <c r="F55" s="202"/>
    </row>
    <row r="56" spans="1:6">
      <c r="A56" s="365"/>
      <c r="B56" s="480" t="s">
        <v>1548</v>
      </c>
      <c r="C56" s="64" t="s">
        <v>12</v>
      </c>
      <c r="D56" s="193" t="s">
        <v>1549</v>
      </c>
      <c r="E56" s="64"/>
      <c r="F56" s="100"/>
    </row>
    <row r="57" spans="1:6">
      <c r="A57" s="365"/>
      <c r="B57" s="480" t="s">
        <v>1547</v>
      </c>
      <c r="C57" s="64"/>
      <c r="D57" s="193" t="s">
        <v>19</v>
      </c>
      <c r="E57" s="64"/>
      <c r="F57" s="100"/>
    </row>
    <row r="58" spans="1:6" ht="28.5" customHeight="1">
      <c r="A58" s="365"/>
      <c r="B58" s="197" t="s">
        <v>1550</v>
      </c>
      <c r="C58" s="64"/>
      <c r="D58" s="193" t="s">
        <v>479</v>
      </c>
      <c r="E58" s="64"/>
      <c r="F58" s="100"/>
    </row>
    <row r="59" spans="1:6" ht="15.75" customHeight="1">
      <c r="A59" s="365"/>
      <c r="B59" s="480" t="s">
        <v>1546</v>
      </c>
      <c r="C59" s="64" t="s">
        <v>12</v>
      </c>
      <c r="D59" s="193" t="s">
        <v>150</v>
      </c>
      <c r="E59" s="64"/>
      <c r="F59" s="100"/>
    </row>
    <row r="60" spans="1:6" ht="15.75" customHeight="1">
      <c r="A60" s="363"/>
      <c r="B60" s="480" t="s">
        <v>1547</v>
      </c>
      <c r="C60" s="64"/>
      <c r="D60" s="193" t="s">
        <v>19</v>
      </c>
      <c r="E60" s="64"/>
      <c r="F60" s="100"/>
    </row>
    <row r="61" spans="1:6">
      <c r="A61" s="364">
        <f>1+A54</f>
        <v>15</v>
      </c>
      <c r="B61" s="208" t="s">
        <v>480</v>
      </c>
      <c r="C61" s="162"/>
      <c r="D61" s="162"/>
      <c r="E61" s="162"/>
      <c r="F61" s="163"/>
    </row>
    <row r="62" spans="1:6">
      <c r="A62" s="365"/>
      <c r="B62" s="198" t="s">
        <v>481</v>
      </c>
      <c r="C62" s="199" t="s">
        <v>10</v>
      </c>
      <c r="D62" s="199" t="s">
        <v>482</v>
      </c>
      <c r="E62" s="199"/>
      <c r="F62" s="202"/>
    </row>
    <row r="63" spans="1:6">
      <c r="A63" s="363"/>
      <c r="B63" s="198" t="s">
        <v>483</v>
      </c>
      <c r="C63" s="199"/>
      <c r="D63" s="199">
        <v>10</v>
      </c>
      <c r="E63" s="199"/>
      <c r="F63" s="202"/>
    </row>
    <row r="64" spans="1:6">
      <c r="A64" s="82">
        <f>1+A61</f>
        <v>16</v>
      </c>
      <c r="B64" s="205" t="s">
        <v>484</v>
      </c>
      <c r="C64" s="199" t="s">
        <v>133</v>
      </c>
      <c r="D64" s="199">
        <v>1</v>
      </c>
      <c r="E64" s="64"/>
      <c r="F64" s="100"/>
    </row>
    <row r="65" spans="1:9">
      <c r="A65" s="364">
        <f>1+A64</f>
        <v>17</v>
      </c>
      <c r="B65" s="208" t="s">
        <v>1382</v>
      </c>
      <c r="C65" s="162"/>
      <c r="D65" s="162"/>
      <c r="E65" s="162"/>
      <c r="F65" s="163"/>
    </row>
    <row r="66" spans="1:9">
      <c r="A66" s="365"/>
      <c r="B66" s="198" t="s">
        <v>485</v>
      </c>
      <c r="C66" s="199"/>
      <c r="D66" s="199" t="s">
        <v>23</v>
      </c>
      <c r="E66" s="199"/>
      <c r="F66" s="202"/>
    </row>
    <row r="67" spans="1:9">
      <c r="A67" s="365"/>
      <c r="B67" s="198" t="s">
        <v>486</v>
      </c>
      <c r="C67" s="199"/>
      <c r="D67" s="199" t="s">
        <v>23</v>
      </c>
      <c r="E67" s="199"/>
      <c r="F67" s="202"/>
    </row>
    <row r="68" spans="1:9">
      <c r="A68" s="365"/>
      <c r="B68" s="198" t="s">
        <v>487</v>
      </c>
      <c r="C68" s="199"/>
      <c r="D68" s="199" t="s">
        <v>23</v>
      </c>
      <c r="E68" s="199"/>
      <c r="F68" s="202"/>
    </row>
    <row r="69" spans="1:9">
      <c r="A69" s="365"/>
      <c r="B69" s="198" t="s">
        <v>488</v>
      </c>
      <c r="C69" s="199"/>
      <c r="D69" s="199" t="s">
        <v>23</v>
      </c>
      <c r="E69" s="199"/>
      <c r="F69" s="202"/>
    </row>
    <row r="70" spans="1:9">
      <c r="A70" s="365"/>
      <c r="B70" s="198" t="s">
        <v>489</v>
      </c>
      <c r="C70" s="199"/>
      <c r="D70" s="199" t="s">
        <v>23</v>
      </c>
      <c r="E70" s="199"/>
      <c r="F70" s="202"/>
    </row>
    <row r="71" spans="1:9">
      <c r="A71" s="365"/>
      <c r="B71" s="198" t="s">
        <v>490</v>
      </c>
      <c r="C71" s="199"/>
      <c r="D71" s="199" t="s">
        <v>23</v>
      </c>
      <c r="E71" s="199"/>
      <c r="F71" s="202"/>
    </row>
    <row r="72" spans="1:9">
      <c r="A72" s="365"/>
      <c r="B72" s="198" t="s">
        <v>491</v>
      </c>
      <c r="C72" s="199"/>
      <c r="D72" s="199" t="s">
        <v>19</v>
      </c>
      <c r="E72" s="199"/>
      <c r="F72" s="202"/>
    </row>
    <row r="73" spans="1:9">
      <c r="A73" s="365"/>
      <c r="B73" s="198" t="s">
        <v>1551</v>
      </c>
      <c r="C73" s="199"/>
      <c r="D73" s="199" t="s">
        <v>19</v>
      </c>
      <c r="E73" s="199"/>
      <c r="F73" s="202"/>
    </row>
    <row r="74" spans="1:9">
      <c r="A74" s="365"/>
      <c r="B74" s="198" t="s">
        <v>1552</v>
      </c>
      <c r="C74" s="199"/>
      <c r="D74" s="199" t="s">
        <v>23</v>
      </c>
      <c r="E74" s="199"/>
      <c r="F74" s="202"/>
    </row>
    <row r="75" spans="1:9">
      <c r="A75" s="365"/>
      <c r="B75" s="198" t="s">
        <v>1554</v>
      </c>
      <c r="C75" s="199"/>
      <c r="D75" s="199" t="s">
        <v>19</v>
      </c>
      <c r="E75" s="199"/>
      <c r="F75" s="202"/>
    </row>
    <row r="76" spans="1:9">
      <c r="A76" s="365"/>
      <c r="B76" s="198" t="s">
        <v>1555</v>
      </c>
      <c r="C76" s="199"/>
      <c r="D76" s="199" t="s">
        <v>19</v>
      </c>
      <c r="E76" s="199"/>
      <c r="F76" s="202"/>
    </row>
    <row r="77" spans="1:9">
      <c r="A77" s="365"/>
      <c r="B77" s="210" t="s">
        <v>1556</v>
      </c>
      <c r="C77" s="162"/>
      <c r="D77" s="211"/>
      <c r="E77" s="162"/>
      <c r="F77" s="163"/>
      <c r="I77" s="21"/>
    </row>
    <row r="78" spans="1:9">
      <c r="A78" s="365"/>
      <c r="B78" s="207" t="s">
        <v>492</v>
      </c>
      <c r="C78" s="199"/>
      <c r="D78" s="206" t="s">
        <v>19</v>
      </c>
      <c r="E78" s="199"/>
      <c r="F78" s="202"/>
    </row>
    <row r="79" spans="1:9">
      <c r="A79" s="365"/>
      <c r="B79" s="207" t="s">
        <v>493</v>
      </c>
      <c r="C79" s="199"/>
      <c r="D79" s="206" t="s">
        <v>19</v>
      </c>
      <c r="E79" s="199"/>
      <c r="F79" s="202"/>
    </row>
    <row r="80" spans="1:9">
      <c r="A80" s="365"/>
      <c r="B80" s="207" t="s">
        <v>494</v>
      </c>
      <c r="C80" s="199"/>
      <c r="D80" s="206" t="s">
        <v>19</v>
      </c>
      <c r="E80" s="199"/>
      <c r="F80" s="202"/>
    </row>
    <row r="81" spans="1:10">
      <c r="A81" s="363"/>
      <c r="B81" s="481" t="s">
        <v>1553</v>
      </c>
      <c r="C81" s="199"/>
      <c r="D81" s="206" t="s">
        <v>19</v>
      </c>
      <c r="E81" s="199"/>
      <c r="F81" s="202"/>
    </row>
    <row r="82" spans="1:10" s="15" customFormat="1" ht="15">
      <c r="A82" s="212" t="s">
        <v>495</v>
      </c>
      <c r="B82" s="213"/>
      <c r="C82" s="214"/>
      <c r="D82" s="214"/>
      <c r="E82" s="215"/>
      <c r="F82" s="216"/>
    </row>
    <row r="83" spans="1:10">
      <c r="A83" s="82">
        <f>1+A65</f>
        <v>18</v>
      </c>
      <c r="B83" s="217" t="s">
        <v>496</v>
      </c>
      <c r="C83" s="218"/>
      <c r="D83" s="218" t="s">
        <v>497</v>
      </c>
      <c r="E83" s="64"/>
      <c r="F83" s="100"/>
    </row>
    <row r="84" spans="1:10">
      <c r="A84" s="482">
        <f>1+A83</f>
        <v>19</v>
      </c>
      <c r="B84" s="217" t="s">
        <v>498</v>
      </c>
      <c r="C84" s="218"/>
      <c r="D84" s="218" t="s">
        <v>499</v>
      </c>
      <c r="E84" s="64"/>
      <c r="F84" s="100"/>
    </row>
    <row r="85" spans="1:10">
      <c r="A85" s="363"/>
      <c r="B85" s="217" t="s">
        <v>500</v>
      </c>
      <c r="C85" s="218"/>
      <c r="D85" s="218" t="s">
        <v>501</v>
      </c>
      <c r="E85" s="64"/>
      <c r="F85" s="100"/>
    </row>
    <row r="86" spans="1:10">
      <c r="A86" s="364">
        <f>1+A84</f>
        <v>20</v>
      </c>
      <c r="B86" s="208" t="s">
        <v>502</v>
      </c>
      <c r="C86" s="162"/>
      <c r="D86" s="211"/>
      <c r="E86" s="162"/>
      <c r="F86" s="163"/>
    </row>
    <row r="87" spans="1:10">
      <c r="A87" s="365"/>
      <c r="B87" s="205" t="str">
        <f>"-  Alto"</f>
        <v>-  Alto</v>
      </c>
      <c r="C87" s="199" t="s">
        <v>25</v>
      </c>
      <c r="D87" s="206" t="s">
        <v>653</v>
      </c>
      <c r="E87" s="199"/>
      <c r="F87" s="202"/>
    </row>
    <row r="88" spans="1:10">
      <c r="A88" s="365"/>
      <c r="B88" s="205" t="str">
        <f>"-  Ancho"</f>
        <v>-  Ancho</v>
      </c>
      <c r="C88" s="199" t="s">
        <v>25</v>
      </c>
      <c r="D88" s="206" t="s">
        <v>653</v>
      </c>
      <c r="E88" s="199"/>
      <c r="F88" s="202"/>
    </row>
    <row r="89" spans="1:10">
      <c r="A89" s="363"/>
      <c r="B89" s="205" t="str">
        <f>"-  Profundidad"</f>
        <v>-  Profundidad</v>
      </c>
      <c r="C89" s="199" t="s">
        <v>25</v>
      </c>
      <c r="D89" s="206" t="s">
        <v>653</v>
      </c>
      <c r="E89" s="199"/>
      <c r="F89" s="202"/>
    </row>
    <row r="90" spans="1:10">
      <c r="A90" s="82">
        <f>1+A86</f>
        <v>21</v>
      </c>
      <c r="B90" s="205" t="s">
        <v>503</v>
      </c>
      <c r="C90" s="199" t="s">
        <v>504</v>
      </c>
      <c r="D90" s="206">
        <v>50000</v>
      </c>
      <c r="E90" s="199"/>
      <c r="F90" s="202"/>
      <c r="J90" s="21"/>
    </row>
    <row r="91" spans="1:10" s="20" customFormat="1" ht="15">
      <c r="A91" s="212" t="s">
        <v>505</v>
      </c>
      <c r="B91" s="213"/>
      <c r="C91" s="214"/>
      <c r="D91" s="214"/>
      <c r="E91" s="220"/>
      <c r="F91" s="221"/>
    </row>
    <row r="92" spans="1:10">
      <c r="A92" s="364">
        <f>1+A90</f>
        <v>22</v>
      </c>
      <c r="B92" s="208" t="s">
        <v>506</v>
      </c>
      <c r="C92" s="162"/>
      <c r="D92" s="162"/>
      <c r="E92" s="162"/>
      <c r="F92" s="163"/>
    </row>
    <row r="93" spans="1:10">
      <c r="A93" s="365"/>
      <c r="B93" s="205" t="s">
        <v>507</v>
      </c>
      <c r="C93" s="199"/>
      <c r="D93" s="199">
        <v>3</v>
      </c>
      <c r="E93" s="199"/>
      <c r="F93" s="202"/>
    </row>
    <row r="94" spans="1:10">
      <c r="A94" s="365"/>
      <c r="B94" s="205" t="s">
        <v>508</v>
      </c>
      <c r="C94" s="199"/>
      <c r="D94" s="199">
        <v>1</v>
      </c>
      <c r="E94" s="199"/>
      <c r="F94" s="202"/>
    </row>
    <row r="95" spans="1:10">
      <c r="A95" s="363"/>
      <c r="B95" s="205" t="s">
        <v>509</v>
      </c>
      <c r="C95" s="199"/>
      <c r="D95" s="206">
        <v>1</v>
      </c>
      <c r="E95" s="199"/>
      <c r="F95" s="202"/>
    </row>
    <row r="96" spans="1:10">
      <c r="A96" s="82">
        <f>1+A92</f>
        <v>23</v>
      </c>
      <c r="B96" s="205" t="s">
        <v>510</v>
      </c>
      <c r="C96" s="199" t="s">
        <v>1559</v>
      </c>
      <c r="D96" s="199" t="s">
        <v>1560</v>
      </c>
      <c r="E96" s="199"/>
      <c r="F96" s="202"/>
    </row>
    <row r="97" spans="1:6">
      <c r="A97" s="82">
        <f>1+A96</f>
        <v>24</v>
      </c>
      <c r="B97" s="222" t="s">
        <v>1383</v>
      </c>
      <c r="C97" s="64" t="s">
        <v>133</v>
      </c>
      <c r="D97" s="193" t="s">
        <v>511</v>
      </c>
      <c r="E97" s="199"/>
      <c r="F97" s="202"/>
    </row>
    <row r="98" spans="1:6">
      <c r="A98" s="364">
        <f>1+A97</f>
        <v>25</v>
      </c>
      <c r="B98" s="208" t="s">
        <v>512</v>
      </c>
      <c r="C98" s="162"/>
      <c r="D98" s="162"/>
      <c r="E98" s="162"/>
      <c r="F98" s="163"/>
    </row>
    <row r="99" spans="1:6">
      <c r="A99" s="365"/>
      <c r="B99" s="205" t="str">
        <f>"-  Alcance reactivo"</f>
        <v>-  Alcance reactivo</v>
      </c>
      <c r="C99" s="199" t="s">
        <v>513</v>
      </c>
      <c r="D99" s="199" t="s">
        <v>514</v>
      </c>
      <c r="E99" s="199"/>
      <c r="F99" s="202"/>
    </row>
    <row r="100" spans="1:6">
      <c r="A100" s="365"/>
      <c r="B100" s="205" t="str">
        <f>"-  Alcance resistivo"</f>
        <v>-  Alcance resistivo</v>
      </c>
      <c r="C100" s="199" t="s">
        <v>513</v>
      </c>
      <c r="D100" s="199" t="s">
        <v>515</v>
      </c>
      <c r="E100" s="199"/>
      <c r="F100" s="202"/>
    </row>
    <row r="101" spans="1:6">
      <c r="A101" s="365"/>
      <c r="B101" s="205" t="str">
        <f>"-  Temporizador"</f>
        <v>-  Temporizador</v>
      </c>
      <c r="C101" s="199" t="s">
        <v>29</v>
      </c>
      <c r="D101" s="199" t="s">
        <v>516</v>
      </c>
      <c r="E101" s="199"/>
      <c r="F101" s="202"/>
    </row>
    <row r="102" spans="1:6">
      <c r="A102" s="363"/>
      <c r="B102" s="205" t="str">
        <f>"-  Pasos máximos de ajuste temporizador"</f>
        <v>-  Pasos máximos de ajuste temporizador</v>
      </c>
      <c r="C102" s="199" t="s">
        <v>133</v>
      </c>
      <c r="D102" s="199">
        <v>10</v>
      </c>
      <c r="E102" s="199"/>
      <c r="F102" s="202"/>
    </row>
    <row r="103" spans="1:6">
      <c r="A103" s="82">
        <f>1+A98</f>
        <v>26</v>
      </c>
      <c r="B103" s="205" t="s">
        <v>517</v>
      </c>
      <c r="C103" s="199" t="s">
        <v>133</v>
      </c>
      <c r="D103" s="199" t="s">
        <v>518</v>
      </c>
      <c r="E103" s="199"/>
      <c r="F103" s="202"/>
    </row>
    <row r="104" spans="1:6">
      <c r="A104" s="364">
        <f>1+A103</f>
        <v>27</v>
      </c>
      <c r="B104" s="208" t="s">
        <v>519</v>
      </c>
      <c r="C104" s="195"/>
      <c r="D104" s="195"/>
      <c r="E104" s="195"/>
      <c r="F104" s="196"/>
    </row>
    <row r="105" spans="1:6">
      <c r="A105" s="365"/>
      <c r="B105" s="205" t="s">
        <v>520</v>
      </c>
      <c r="C105" s="64"/>
      <c r="D105" s="193" t="s">
        <v>23</v>
      </c>
      <c r="E105" s="64"/>
      <c r="F105" s="100"/>
    </row>
    <row r="106" spans="1:6">
      <c r="A106" s="365"/>
      <c r="B106" s="205" t="s">
        <v>521</v>
      </c>
      <c r="C106" s="64"/>
      <c r="D106" s="193" t="s">
        <v>23</v>
      </c>
      <c r="E106" s="64"/>
      <c r="F106" s="100"/>
    </row>
    <row r="107" spans="1:6">
      <c r="A107" s="365"/>
      <c r="B107" s="205" t="s">
        <v>522</v>
      </c>
      <c r="C107" s="199"/>
      <c r="D107" s="199" t="s">
        <v>23</v>
      </c>
      <c r="E107" s="199"/>
      <c r="F107" s="202"/>
    </row>
    <row r="108" spans="1:6" ht="28.5">
      <c r="A108" s="365"/>
      <c r="B108" s="205" t="s">
        <v>523</v>
      </c>
      <c r="C108" s="199"/>
      <c r="D108" s="199" t="s">
        <v>23</v>
      </c>
      <c r="E108" s="199"/>
      <c r="F108" s="202"/>
    </row>
    <row r="109" spans="1:6" ht="28.5">
      <c r="A109" s="363"/>
      <c r="B109" s="205" t="s">
        <v>524</v>
      </c>
      <c r="C109" s="199"/>
      <c r="D109" s="199" t="s">
        <v>23</v>
      </c>
      <c r="E109" s="199"/>
      <c r="F109" s="202"/>
    </row>
    <row r="110" spans="1:6">
      <c r="A110" s="223">
        <f>1+A104</f>
        <v>28</v>
      </c>
      <c r="B110" s="205" t="s">
        <v>525</v>
      </c>
      <c r="C110" s="199"/>
      <c r="D110" s="199" t="s">
        <v>23</v>
      </c>
      <c r="E110" s="64"/>
      <c r="F110" s="100"/>
    </row>
    <row r="111" spans="1:6">
      <c r="A111" s="223">
        <f>1+A110</f>
        <v>29</v>
      </c>
      <c r="B111" s="205" t="s">
        <v>526</v>
      </c>
      <c r="C111" s="199"/>
      <c r="D111" s="199" t="s">
        <v>23</v>
      </c>
      <c r="E111" s="64"/>
      <c r="F111" s="100"/>
    </row>
    <row r="112" spans="1:6">
      <c r="A112" s="223">
        <f>1+A111</f>
        <v>30</v>
      </c>
      <c r="B112" s="205" t="s">
        <v>527</v>
      </c>
      <c r="C112" s="199"/>
      <c r="D112" s="199" t="s">
        <v>23</v>
      </c>
      <c r="E112" s="64"/>
      <c r="F112" s="100"/>
    </row>
    <row r="113" spans="1:6">
      <c r="A113" s="483">
        <f>1+A112</f>
        <v>31</v>
      </c>
      <c r="B113" s="208" t="s">
        <v>528</v>
      </c>
      <c r="C113" s="162"/>
      <c r="D113" s="162" t="s">
        <v>23</v>
      </c>
      <c r="E113" s="195"/>
      <c r="F113" s="196"/>
    </row>
    <row r="114" spans="1:6">
      <c r="A114" s="398"/>
      <c r="B114" s="205" t="s">
        <v>529</v>
      </c>
      <c r="C114" s="199"/>
      <c r="D114" s="199" t="s">
        <v>23</v>
      </c>
      <c r="E114" s="64"/>
      <c r="F114" s="100"/>
    </row>
    <row r="115" spans="1:6">
      <c r="A115" s="400"/>
      <c r="B115" s="205" t="s">
        <v>530</v>
      </c>
      <c r="C115" s="199"/>
      <c r="D115" s="199" t="s">
        <v>23</v>
      </c>
      <c r="E115" s="64"/>
      <c r="F115" s="100"/>
    </row>
    <row r="116" spans="1:6">
      <c r="A116" s="82">
        <f>1+A113</f>
        <v>32</v>
      </c>
      <c r="B116" s="63" t="s">
        <v>531</v>
      </c>
      <c r="C116" s="64"/>
      <c r="D116" s="193" t="s">
        <v>23</v>
      </c>
      <c r="E116" s="64"/>
      <c r="F116" s="100"/>
    </row>
    <row r="117" spans="1:6">
      <c r="A117" s="82">
        <f t="shared" ref="A117:A122" si="0">1+A116</f>
        <v>33</v>
      </c>
      <c r="B117" s="63" t="s">
        <v>532</v>
      </c>
      <c r="C117" s="64"/>
      <c r="D117" s="193" t="s">
        <v>23</v>
      </c>
      <c r="E117" s="64"/>
      <c r="F117" s="100"/>
    </row>
    <row r="118" spans="1:6">
      <c r="A118" s="82">
        <f t="shared" si="0"/>
        <v>34</v>
      </c>
      <c r="B118" s="63" t="s">
        <v>533</v>
      </c>
      <c r="C118" s="64"/>
      <c r="D118" s="193" t="s">
        <v>23</v>
      </c>
      <c r="E118" s="64"/>
      <c r="F118" s="100"/>
    </row>
    <row r="119" spans="1:6">
      <c r="A119" s="82">
        <f t="shared" si="0"/>
        <v>35</v>
      </c>
      <c r="B119" s="63" t="s">
        <v>534</v>
      </c>
      <c r="C119" s="64"/>
      <c r="D119" s="193" t="s">
        <v>23</v>
      </c>
      <c r="E119" s="64"/>
      <c r="F119" s="100"/>
    </row>
    <row r="120" spans="1:6">
      <c r="A120" s="82">
        <f t="shared" si="0"/>
        <v>36</v>
      </c>
      <c r="B120" s="205" t="s">
        <v>535</v>
      </c>
      <c r="C120" s="199"/>
      <c r="D120" s="199" t="s">
        <v>23</v>
      </c>
      <c r="E120" s="64"/>
      <c r="F120" s="100"/>
    </row>
    <row r="121" spans="1:6">
      <c r="A121" s="82">
        <f t="shared" si="0"/>
        <v>37</v>
      </c>
      <c r="B121" s="205" t="s">
        <v>536</v>
      </c>
      <c r="C121" s="199"/>
      <c r="D121" s="199" t="s">
        <v>23</v>
      </c>
      <c r="E121" s="64"/>
      <c r="F121" s="100"/>
    </row>
    <row r="122" spans="1:6">
      <c r="A122" s="82">
        <f t="shared" si="0"/>
        <v>38</v>
      </c>
      <c r="B122" s="205" t="s">
        <v>537</v>
      </c>
      <c r="C122" s="199"/>
      <c r="D122" s="199" t="s">
        <v>23</v>
      </c>
      <c r="E122" s="64"/>
      <c r="F122" s="100"/>
    </row>
    <row r="123" spans="1:6" s="21" customFormat="1" ht="15">
      <c r="A123" s="224" t="s">
        <v>538</v>
      </c>
      <c r="B123" s="213"/>
      <c r="C123" s="144"/>
      <c r="D123" s="144"/>
      <c r="E123" s="96"/>
      <c r="F123" s="97"/>
    </row>
    <row r="124" spans="1:6">
      <c r="A124" s="82">
        <f>1+A122</f>
        <v>39</v>
      </c>
      <c r="B124" s="205" t="s">
        <v>539</v>
      </c>
      <c r="C124" s="199"/>
      <c r="D124" s="199" t="s">
        <v>23</v>
      </c>
      <c r="E124" s="64"/>
      <c r="F124" s="100"/>
    </row>
    <row r="125" spans="1:6" ht="28.5">
      <c r="A125" s="262">
        <f>1+A124</f>
        <v>40</v>
      </c>
      <c r="B125" s="205" t="s">
        <v>540</v>
      </c>
      <c r="C125" s="199"/>
      <c r="D125" s="199" t="s">
        <v>23</v>
      </c>
      <c r="E125" s="64"/>
      <c r="F125" s="100"/>
    </row>
    <row r="126" spans="1:6">
      <c r="A126" s="365"/>
      <c r="B126" s="198" t="s">
        <v>541</v>
      </c>
      <c r="C126" s="199" t="s">
        <v>24</v>
      </c>
      <c r="D126" s="199" t="s">
        <v>542</v>
      </c>
      <c r="E126" s="64"/>
      <c r="F126" s="100"/>
    </row>
    <row r="127" spans="1:6">
      <c r="A127" s="365"/>
      <c r="B127" s="198" t="s">
        <v>543</v>
      </c>
      <c r="C127" s="199" t="s">
        <v>24</v>
      </c>
      <c r="D127" s="199" t="s">
        <v>544</v>
      </c>
      <c r="E127" s="64"/>
      <c r="F127" s="100"/>
    </row>
    <row r="128" spans="1:6">
      <c r="A128" s="365"/>
      <c r="B128" s="198" t="s">
        <v>545</v>
      </c>
      <c r="C128" s="199" t="s">
        <v>29</v>
      </c>
      <c r="D128" s="199" t="s">
        <v>516</v>
      </c>
      <c r="E128" s="64"/>
      <c r="F128" s="100"/>
    </row>
    <row r="129" spans="1:6" ht="37.5">
      <c r="A129" s="363"/>
      <c r="B129" s="611" t="s">
        <v>1815</v>
      </c>
      <c r="C129" s="199"/>
      <c r="D129" s="199" t="s">
        <v>1816</v>
      </c>
      <c r="E129" s="64"/>
      <c r="F129" s="100"/>
    </row>
    <row r="130" spans="1:6">
      <c r="A130" s="364">
        <f>1+A125</f>
        <v>41</v>
      </c>
      <c r="B130" s="205" t="s">
        <v>546</v>
      </c>
      <c r="C130" s="199"/>
      <c r="D130" s="199" t="s">
        <v>23</v>
      </c>
      <c r="E130" s="64"/>
      <c r="F130" s="100"/>
    </row>
    <row r="131" spans="1:6">
      <c r="A131" s="365"/>
      <c r="B131" s="198" t="s">
        <v>547</v>
      </c>
      <c r="C131" s="199"/>
      <c r="D131" s="199" t="s">
        <v>23</v>
      </c>
      <c r="E131" s="64"/>
      <c r="F131" s="100"/>
    </row>
    <row r="132" spans="1:6">
      <c r="A132" s="365"/>
      <c r="B132" s="198" t="s">
        <v>548</v>
      </c>
      <c r="C132" s="199" t="s">
        <v>29</v>
      </c>
      <c r="D132" s="199" t="s">
        <v>549</v>
      </c>
      <c r="E132" s="64"/>
      <c r="F132" s="100"/>
    </row>
    <row r="133" spans="1:6">
      <c r="A133" s="363"/>
      <c r="B133" s="198" t="s">
        <v>550</v>
      </c>
      <c r="C133" s="199" t="s">
        <v>29</v>
      </c>
      <c r="D133" s="199" t="s">
        <v>551</v>
      </c>
      <c r="E133" s="64"/>
      <c r="F133" s="100"/>
    </row>
    <row r="134" spans="1:6" s="21" customFormat="1" ht="15">
      <c r="A134" s="224" t="s">
        <v>552</v>
      </c>
      <c r="B134" s="213"/>
      <c r="C134" s="184"/>
      <c r="D134" s="184"/>
      <c r="E134" s="184"/>
      <c r="F134" s="185"/>
    </row>
    <row r="135" spans="1:6">
      <c r="A135" s="364">
        <f>1+A130</f>
        <v>42</v>
      </c>
      <c r="B135" s="63" t="s">
        <v>553</v>
      </c>
      <c r="C135" s="64"/>
      <c r="D135" s="193" t="s">
        <v>19</v>
      </c>
      <c r="E135" s="64"/>
      <c r="F135" s="100"/>
    </row>
    <row r="136" spans="1:6">
      <c r="A136" s="365"/>
      <c r="B136" s="197" t="s">
        <v>554</v>
      </c>
      <c r="C136" s="64" t="s">
        <v>555</v>
      </c>
      <c r="D136" s="225" t="s">
        <v>1561</v>
      </c>
      <c r="E136" s="64"/>
      <c r="F136" s="100"/>
    </row>
    <row r="137" spans="1:6">
      <c r="A137" s="365"/>
      <c r="B137" s="484" t="s">
        <v>1384</v>
      </c>
      <c r="C137" s="195"/>
      <c r="D137" s="195"/>
      <c r="E137" s="195"/>
      <c r="F137" s="196"/>
    </row>
    <row r="138" spans="1:6">
      <c r="A138" s="365"/>
      <c r="B138" s="246" t="s">
        <v>556</v>
      </c>
      <c r="C138" s="64" t="s">
        <v>14</v>
      </c>
      <c r="D138" s="193">
        <v>10</v>
      </c>
      <c r="E138" s="64"/>
      <c r="F138" s="100"/>
    </row>
    <row r="139" spans="1:6">
      <c r="A139" s="365"/>
      <c r="B139" s="246" t="s">
        <v>557</v>
      </c>
      <c r="C139" s="64" t="s">
        <v>14</v>
      </c>
      <c r="D139" s="193">
        <v>30</v>
      </c>
      <c r="E139" s="64"/>
      <c r="F139" s="100"/>
    </row>
    <row r="140" spans="1:6">
      <c r="A140" s="365"/>
      <c r="B140" s="197" t="s">
        <v>558</v>
      </c>
      <c r="C140" s="64" t="s">
        <v>133</v>
      </c>
      <c r="D140" s="193">
        <v>30</v>
      </c>
      <c r="E140" s="64"/>
      <c r="F140" s="100"/>
    </row>
    <row r="141" spans="1:6">
      <c r="A141" s="365"/>
      <c r="B141" s="197" t="s">
        <v>559</v>
      </c>
      <c r="C141" s="64" t="s">
        <v>133</v>
      </c>
      <c r="D141" s="193">
        <v>30</v>
      </c>
      <c r="E141" s="64"/>
      <c r="F141" s="100"/>
    </row>
    <row r="142" spans="1:6">
      <c r="A142" s="365"/>
      <c r="B142" s="197" t="s">
        <v>560</v>
      </c>
      <c r="C142" s="64"/>
      <c r="D142" s="193" t="s">
        <v>561</v>
      </c>
      <c r="E142" s="64"/>
      <c r="F142" s="100"/>
    </row>
    <row r="143" spans="1:6">
      <c r="A143" s="365"/>
      <c r="B143" s="197" t="s">
        <v>562</v>
      </c>
      <c r="C143" s="64"/>
      <c r="D143" s="193"/>
      <c r="E143" s="64"/>
      <c r="F143" s="100"/>
    </row>
    <row r="144" spans="1:6">
      <c r="A144" s="365"/>
      <c r="B144" s="246" t="s">
        <v>563</v>
      </c>
      <c r="C144" s="64" t="s">
        <v>24</v>
      </c>
      <c r="D144" s="193">
        <v>20</v>
      </c>
      <c r="E144" s="64"/>
      <c r="F144" s="100"/>
    </row>
    <row r="145" spans="1:6">
      <c r="A145" s="365"/>
      <c r="B145" s="246" t="s">
        <v>564</v>
      </c>
      <c r="C145" s="64" t="s">
        <v>24</v>
      </c>
      <c r="D145" s="193">
        <v>80</v>
      </c>
      <c r="E145" s="64"/>
      <c r="F145" s="100"/>
    </row>
    <row r="146" spans="1:6">
      <c r="A146" s="365"/>
      <c r="B146" s="246" t="s">
        <v>565</v>
      </c>
      <c r="C146" s="64" t="s">
        <v>29</v>
      </c>
      <c r="D146" s="225" t="s">
        <v>566</v>
      </c>
      <c r="E146" s="64"/>
      <c r="F146" s="100"/>
    </row>
    <row r="147" spans="1:6">
      <c r="A147" s="363"/>
      <c r="B147" s="197" t="s">
        <v>567</v>
      </c>
      <c r="C147" s="64" t="s">
        <v>12</v>
      </c>
      <c r="D147" s="193">
        <v>1</v>
      </c>
      <c r="E147" s="64"/>
      <c r="F147" s="100"/>
    </row>
    <row r="148" spans="1:6" s="20" customFormat="1" ht="15">
      <c r="A148" s="212" t="s">
        <v>568</v>
      </c>
      <c r="B148" s="213"/>
      <c r="C148" s="214"/>
      <c r="D148" s="214"/>
      <c r="E148" s="215"/>
      <c r="F148" s="216"/>
    </row>
    <row r="149" spans="1:6">
      <c r="A149" s="364">
        <f>1+A135</f>
        <v>43</v>
      </c>
      <c r="B149" s="208" t="s">
        <v>569</v>
      </c>
      <c r="C149" s="162"/>
      <c r="D149" s="162"/>
      <c r="E149" s="195"/>
      <c r="F149" s="196"/>
    </row>
    <row r="150" spans="1:6">
      <c r="A150" s="365"/>
      <c r="B150" s="210" t="s">
        <v>570</v>
      </c>
      <c r="C150" s="162"/>
      <c r="D150" s="162"/>
      <c r="E150" s="195"/>
      <c r="F150" s="196"/>
    </row>
    <row r="151" spans="1:6" ht="28.5">
      <c r="A151" s="365" t="s">
        <v>1</v>
      </c>
      <c r="B151" s="209" t="s">
        <v>571</v>
      </c>
      <c r="C151" s="199"/>
      <c r="D151" s="199" t="s">
        <v>23</v>
      </c>
      <c r="E151" s="64"/>
      <c r="F151" s="100"/>
    </row>
    <row r="152" spans="1:6" ht="28.5">
      <c r="A152" s="365"/>
      <c r="B152" s="209" t="s">
        <v>572</v>
      </c>
      <c r="C152" s="199"/>
      <c r="D152" s="199" t="s">
        <v>23</v>
      </c>
      <c r="E152" s="64"/>
      <c r="F152" s="100"/>
    </row>
    <row r="153" spans="1:6">
      <c r="A153" s="365"/>
      <c r="B153" s="209" t="s">
        <v>573</v>
      </c>
      <c r="C153" s="199"/>
      <c r="D153" s="199" t="s">
        <v>23</v>
      </c>
      <c r="E153" s="64"/>
      <c r="F153" s="100"/>
    </row>
    <row r="154" spans="1:6">
      <c r="A154" s="365"/>
      <c r="B154" s="209" t="s">
        <v>574</v>
      </c>
      <c r="C154" s="199"/>
      <c r="D154" s="199" t="s">
        <v>23</v>
      </c>
      <c r="E154" s="64"/>
      <c r="F154" s="100"/>
    </row>
    <row r="155" spans="1:6">
      <c r="A155" s="365"/>
      <c r="B155" s="210" t="s">
        <v>575</v>
      </c>
      <c r="C155" s="162"/>
      <c r="D155" s="162"/>
      <c r="E155" s="195"/>
      <c r="F155" s="196"/>
    </row>
    <row r="156" spans="1:6">
      <c r="A156" s="365"/>
      <c r="B156" s="209" t="s">
        <v>576</v>
      </c>
      <c r="C156" s="199" t="s">
        <v>29</v>
      </c>
      <c r="D156" s="199" t="s">
        <v>577</v>
      </c>
      <c r="E156" s="64"/>
      <c r="F156" s="100"/>
    </row>
    <row r="157" spans="1:6">
      <c r="A157" s="365"/>
      <c r="B157" s="209" t="s">
        <v>578</v>
      </c>
      <c r="C157" s="199" t="s">
        <v>29</v>
      </c>
      <c r="D157" s="199" t="s">
        <v>577</v>
      </c>
      <c r="E157" s="64"/>
      <c r="F157" s="100"/>
    </row>
    <row r="158" spans="1:6">
      <c r="A158" s="365"/>
      <c r="B158" s="209" t="s">
        <v>579</v>
      </c>
      <c r="C158" s="199" t="s">
        <v>29</v>
      </c>
      <c r="D158" s="199" t="s">
        <v>580</v>
      </c>
      <c r="E158" s="64"/>
      <c r="F158" s="100"/>
    </row>
    <row r="159" spans="1:6">
      <c r="A159" s="365"/>
      <c r="B159" s="210" t="s">
        <v>581</v>
      </c>
      <c r="C159" s="162"/>
      <c r="D159" s="162"/>
      <c r="E159" s="195"/>
      <c r="F159" s="196"/>
    </row>
    <row r="160" spans="1:6">
      <c r="A160" s="365"/>
      <c r="B160" s="209" t="s">
        <v>582</v>
      </c>
      <c r="C160" s="199"/>
      <c r="D160" s="199" t="s">
        <v>23</v>
      </c>
      <c r="E160" s="64"/>
      <c r="F160" s="100"/>
    </row>
    <row r="161" spans="1:6">
      <c r="A161" s="365"/>
      <c r="B161" s="209" t="s">
        <v>583</v>
      </c>
      <c r="C161" s="199"/>
      <c r="D161" s="199" t="s">
        <v>23</v>
      </c>
      <c r="E161" s="64"/>
      <c r="F161" s="100"/>
    </row>
    <row r="162" spans="1:6">
      <c r="A162" s="365"/>
      <c r="B162" s="198" t="s">
        <v>584</v>
      </c>
      <c r="C162" s="199"/>
      <c r="D162" s="199" t="s">
        <v>23</v>
      </c>
      <c r="E162" s="64"/>
      <c r="F162" s="100"/>
    </row>
    <row r="163" spans="1:6">
      <c r="A163" s="365"/>
      <c r="B163" s="198" t="s">
        <v>585</v>
      </c>
      <c r="C163" s="199"/>
      <c r="D163" s="199" t="s">
        <v>23</v>
      </c>
      <c r="E163" s="64"/>
      <c r="F163" s="100"/>
    </row>
    <row r="164" spans="1:6">
      <c r="A164" s="365"/>
      <c r="B164" s="198" t="s">
        <v>586</v>
      </c>
      <c r="C164" s="199"/>
      <c r="D164" s="199" t="s">
        <v>23</v>
      </c>
      <c r="E164" s="64"/>
      <c r="F164" s="100"/>
    </row>
    <row r="165" spans="1:6">
      <c r="A165" s="365"/>
      <c r="B165" s="198" t="s">
        <v>587</v>
      </c>
      <c r="C165" s="199"/>
      <c r="D165" s="199" t="s">
        <v>23</v>
      </c>
      <c r="E165" s="64"/>
      <c r="F165" s="100"/>
    </row>
    <row r="166" spans="1:6">
      <c r="A166" s="365"/>
      <c r="B166" s="198" t="s">
        <v>588</v>
      </c>
      <c r="C166" s="199"/>
      <c r="D166" s="199" t="s">
        <v>23</v>
      </c>
      <c r="E166" s="64"/>
      <c r="F166" s="100"/>
    </row>
    <row r="167" spans="1:6">
      <c r="A167" s="365"/>
      <c r="B167" s="210" t="s">
        <v>589</v>
      </c>
      <c r="C167" s="162"/>
      <c r="D167" s="162"/>
      <c r="E167" s="195"/>
      <c r="F167" s="196"/>
    </row>
    <row r="168" spans="1:6" ht="18" customHeight="1">
      <c r="A168" s="365"/>
      <c r="B168" s="226" t="s">
        <v>590</v>
      </c>
      <c r="C168" s="199"/>
      <c r="D168" s="199" t="s">
        <v>1811</v>
      </c>
      <c r="E168" s="64"/>
      <c r="F168" s="100"/>
    </row>
    <row r="169" spans="1:6">
      <c r="A169" s="365"/>
      <c r="B169" s="226" t="s">
        <v>591</v>
      </c>
      <c r="C169" s="199"/>
      <c r="D169" s="199" t="s">
        <v>23</v>
      </c>
      <c r="E169" s="64"/>
      <c r="F169" s="100"/>
    </row>
    <row r="170" spans="1:6">
      <c r="A170" s="365"/>
      <c r="B170" s="227" t="s">
        <v>592</v>
      </c>
      <c r="C170" s="162"/>
      <c r="D170" s="162"/>
      <c r="E170" s="195"/>
      <c r="F170" s="196"/>
    </row>
    <row r="171" spans="1:6">
      <c r="A171" s="365"/>
      <c r="B171" s="228" t="s">
        <v>593</v>
      </c>
      <c r="C171" s="199"/>
      <c r="D171" s="199" t="s">
        <v>19</v>
      </c>
      <c r="E171" s="64"/>
      <c r="F171" s="100"/>
    </row>
    <row r="172" spans="1:6">
      <c r="A172" s="365"/>
      <c r="B172" s="228" t="s">
        <v>594</v>
      </c>
      <c r="C172" s="199"/>
      <c r="D172" s="199" t="s">
        <v>19</v>
      </c>
      <c r="E172" s="64"/>
      <c r="F172" s="100"/>
    </row>
    <row r="173" spans="1:6">
      <c r="A173" s="365"/>
      <c r="B173" s="228" t="s">
        <v>595</v>
      </c>
      <c r="C173" s="199"/>
      <c r="D173" s="199" t="s">
        <v>19</v>
      </c>
      <c r="E173" s="64"/>
      <c r="F173" s="100"/>
    </row>
    <row r="174" spans="1:6">
      <c r="A174" s="365"/>
      <c r="B174" s="228" t="s">
        <v>596</v>
      </c>
      <c r="C174" s="199"/>
      <c r="D174" s="199" t="s">
        <v>19</v>
      </c>
      <c r="E174" s="64"/>
      <c r="F174" s="100"/>
    </row>
    <row r="175" spans="1:6">
      <c r="A175" s="363"/>
      <c r="B175" s="228" t="s">
        <v>597</v>
      </c>
      <c r="C175" s="199"/>
      <c r="D175" s="199" t="s">
        <v>19</v>
      </c>
      <c r="E175" s="64"/>
      <c r="F175" s="100"/>
    </row>
    <row r="176" spans="1:6">
      <c r="A176" s="364">
        <f>1+A149</f>
        <v>44</v>
      </c>
      <c r="B176" s="208" t="s">
        <v>598</v>
      </c>
      <c r="C176" s="162"/>
      <c r="D176" s="162"/>
      <c r="E176" s="195"/>
      <c r="F176" s="196"/>
    </row>
    <row r="177" spans="1:6">
      <c r="A177" s="365"/>
      <c r="B177" s="210" t="s">
        <v>599</v>
      </c>
      <c r="C177" s="162"/>
      <c r="D177" s="162"/>
      <c r="E177" s="195"/>
      <c r="F177" s="196"/>
    </row>
    <row r="178" spans="1:6" ht="15.75" customHeight="1">
      <c r="A178" s="365"/>
      <c r="B178" s="209" t="s">
        <v>600</v>
      </c>
      <c r="C178" s="199" t="s">
        <v>601</v>
      </c>
      <c r="D178" s="199" t="s">
        <v>602</v>
      </c>
      <c r="E178" s="64"/>
      <c r="F178" s="100"/>
    </row>
    <row r="179" spans="1:6" ht="15.75" customHeight="1">
      <c r="A179" s="365"/>
      <c r="B179" s="228" t="s">
        <v>603</v>
      </c>
      <c r="C179" s="64" t="s">
        <v>601</v>
      </c>
      <c r="D179" s="64">
        <v>5</v>
      </c>
      <c r="E179" s="64"/>
      <c r="F179" s="100"/>
    </row>
    <row r="180" spans="1:6" ht="15.75" customHeight="1">
      <c r="A180" s="365"/>
      <c r="B180" s="209" t="s">
        <v>604</v>
      </c>
      <c r="C180" s="199" t="s">
        <v>605</v>
      </c>
      <c r="D180" s="229" t="str">
        <f>"5 - 80"</f>
        <v>5 - 80</v>
      </c>
      <c r="E180" s="64"/>
      <c r="F180" s="100"/>
    </row>
    <row r="181" spans="1:6" ht="15.75" customHeight="1">
      <c r="A181" s="365"/>
      <c r="B181" s="228" t="s">
        <v>606</v>
      </c>
      <c r="C181" s="64" t="s">
        <v>605</v>
      </c>
      <c r="D181" s="64">
        <v>1</v>
      </c>
      <c r="E181" s="64"/>
      <c r="F181" s="100"/>
    </row>
    <row r="182" spans="1:6" ht="15.75" customHeight="1">
      <c r="A182" s="365"/>
      <c r="B182" s="209" t="s">
        <v>607</v>
      </c>
      <c r="C182" s="199" t="s">
        <v>12</v>
      </c>
      <c r="D182" s="229" t="str">
        <f>"2 - 50"</f>
        <v>2 - 50</v>
      </c>
      <c r="E182" s="64"/>
      <c r="F182" s="100"/>
    </row>
    <row r="183" spans="1:6">
      <c r="A183" s="365"/>
      <c r="B183" s="209" t="s">
        <v>608</v>
      </c>
      <c r="C183" s="199"/>
      <c r="D183" s="199" t="s">
        <v>23</v>
      </c>
      <c r="E183" s="64"/>
      <c r="F183" s="100"/>
    </row>
    <row r="184" spans="1:6">
      <c r="A184" s="365"/>
      <c r="B184" s="209" t="s">
        <v>609</v>
      </c>
      <c r="C184" s="199" t="s">
        <v>12</v>
      </c>
      <c r="D184" s="199" t="s">
        <v>610</v>
      </c>
      <c r="E184" s="177"/>
      <c r="F184" s="178"/>
    </row>
    <row r="185" spans="1:6">
      <c r="A185" s="365"/>
      <c r="B185" s="209" t="s">
        <v>611</v>
      </c>
      <c r="C185" s="199" t="s">
        <v>12</v>
      </c>
      <c r="D185" s="229" t="str">
        <f>"10 - 50"</f>
        <v>10 - 50</v>
      </c>
      <c r="E185" s="177"/>
      <c r="F185" s="178"/>
    </row>
    <row r="186" spans="1:6">
      <c r="A186" s="365"/>
      <c r="B186" s="228" t="s">
        <v>612</v>
      </c>
      <c r="C186" s="64" t="s">
        <v>133</v>
      </c>
      <c r="D186" s="64" t="s">
        <v>613</v>
      </c>
      <c r="E186" s="177"/>
      <c r="F186" s="178"/>
    </row>
    <row r="187" spans="1:6">
      <c r="A187" s="365"/>
      <c r="B187" s="198" t="s">
        <v>614</v>
      </c>
      <c r="C187" s="199" t="s">
        <v>133</v>
      </c>
      <c r="D187" s="199">
        <v>50</v>
      </c>
      <c r="E187" s="177"/>
      <c r="F187" s="178"/>
    </row>
    <row r="188" spans="1:6">
      <c r="A188" s="365"/>
      <c r="B188" s="210" t="s">
        <v>615</v>
      </c>
      <c r="C188" s="162"/>
      <c r="D188" s="162"/>
      <c r="E188" s="174"/>
      <c r="F188" s="175"/>
    </row>
    <row r="189" spans="1:6">
      <c r="A189" s="365"/>
      <c r="B189" s="209" t="s">
        <v>616</v>
      </c>
      <c r="C189" s="199"/>
      <c r="D189" s="199" t="s">
        <v>23</v>
      </c>
      <c r="E189" s="177"/>
      <c r="F189" s="178"/>
    </row>
    <row r="190" spans="1:6">
      <c r="A190" s="365"/>
      <c r="B190" s="209" t="s">
        <v>617</v>
      </c>
      <c r="C190" s="199"/>
      <c r="D190" s="199" t="s">
        <v>23</v>
      </c>
      <c r="E190" s="177"/>
      <c r="F190" s="178"/>
    </row>
    <row r="191" spans="1:6">
      <c r="A191" s="365"/>
      <c r="B191" s="209" t="s">
        <v>618</v>
      </c>
      <c r="C191" s="199"/>
      <c r="D191" s="199" t="s">
        <v>23</v>
      </c>
      <c r="E191" s="177"/>
      <c r="F191" s="178"/>
    </row>
    <row r="192" spans="1:6">
      <c r="A192" s="365"/>
      <c r="B192" s="209" t="s">
        <v>619</v>
      </c>
      <c r="C192" s="199"/>
      <c r="D192" s="199" t="s">
        <v>23</v>
      </c>
      <c r="E192" s="177"/>
      <c r="F192" s="178"/>
    </row>
    <row r="193" spans="1:6">
      <c r="A193" s="365"/>
      <c r="B193" s="198" t="s">
        <v>620</v>
      </c>
      <c r="C193" s="199"/>
      <c r="D193" s="199" t="s">
        <v>23</v>
      </c>
      <c r="E193" s="177"/>
      <c r="F193" s="178"/>
    </row>
    <row r="194" spans="1:6">
      <c r="A194" s="365"/>
      <c r="B194" s="198" t="s">
        <v>621</v>
      </c>
      <c r="C194" s="199"/>
      <c r="D194" s="199" t="s">
        <v>23</v>
      </c>
      <c r="E194" s="177"/>
      <c r="F194" s="178"/>
    </row>
    <row r="195" spans="1:6" ht="28.5">
      <c r="A195" s="365"/>
      <c r="B195" s="198" t="s">
        <v>622</v>
      </c>
      <c r="C195" s="199"/>
      <c r="D195" s="199" t="s">
        <v>23</v>
      </c>
      <c r="E195" s="177"/>
      <c r="F195" s="178"/>
    </row>
    <row r="196" spans="1:6" ht="28.5">
      <c r="A196" s="365"/>
      <c r="B196" s="198" t="s">
        <v>623</v>
      </c>
      <c r="C196" s="199"/>
      <c r="D196" s="199" t="s">
        <v>23</v>
      </c>
      <c r="E196" s="177"/>
      <c r="F196" s="178"/>
    </row>
    <row r="197" spans="1:6">
      <c r="A197" s="365"/>
      <c r="B197" s="198" t="s">
        <v>624</v>
      </c>
      <c r="C197" s="199"/>
      <c r="D197" s="199" t="s">
        <v>23</v>
      </c>
      <c r="E197" s="177"/>
      <c r="F197" s="178"/>
    </row>
    <row r="198" spans="1:6">
      <c r="A198" s="365"/>
      <c r="B198" s="198" t="s">
        <v>625</v>
      </c>
      <c r="C198" s="199"/>
      <c r="D198" s="199"/>
      <c r="E198" s="177"/>
      <c r="F198" s="178"/>
    </row>
    <row r="199" spans="1:6">
      <c r="A199" s="365"/>
      <c r="B199" s="226" t="s">
        <v>626</v>
      </c>
      <c r="C199" s="199"/>
      <c r="D199" s="206">
        <v>2</v>
      </c>
      <c r="E199" s="177"/>
      <c r="F199" s="178"/>
    </row>
    <row r="200" spans="1:6" ht="28.5">
      <c r="A200" s="363"/>
      <c r="B200" s="226" t="s">
        <v>627</v>
      </c>
      <c r="C200" s="199"/>
      <c r="D200" s="206" t="s">
        <v>1437</v>
      </c>
      <c r="E200" s="177"/>
      <c r="F200" s="178"/>
    </row>
    <row r="201" spans="1:6" s="20" customFormat="1" ht="15">
      <c r="A201" s="212" t="s">
        <v>1818</v>
      </c>
      <c r="B201" s="213"/>
      <c r="C201" s="214"/>
      <c r="D201" s="214"/>
      <c r="E201" s="215"/>
      <c r="F201" s="216"/>
    </row>
    <row r="202" spans="1:6">
      <c r="A202" s="365">
        <f>1+A176</f>
        <v>45</v>
      </c>
      <c r="B202" s="210" t="s">
        <v>685</v>
      </c>
      <c r="C202" s="162"/>
      <c r="D202" s="162"/>
      <c r="E202" s="174"/>
      <c r="F202" s="175"/>
    </row>
    <row r="203" spans="1:6">
      <c r="A203" s="365"/>
      <c r="B203" s="209" t="s">
        <v>686</v>
      </c>
      <c r="C203" s="199" t="s">
        <v>687</v>
      </c>
      <c r="D203" s="199" t="s">
        <v>688</v>
      </c>
      <c r="E203" s="177"/>
      <c r="F203" s="178"/>
    </row>
    <row r="204" spans="1:6">
      <c r="A204" s="365"/>
      <c r="B204" s="209" t="s">
        <v>689</v>
      </c>
      <c r="C204" s="199"/>
      <c r="D204" s="199" t="s">
        <v>690</v>
      </c>
      <c r="E204" s="177"/>
      <c r="F204" s="178"/>
    </row>
    <row r="205" spans="1:6">
      <c r="A205" s="365"/>
      <c r="B205" s="209" t="s">
        <v>691</v>
      </c>
      <c r="C205" s="199" t="s">
        <v>133</v>
      </c>
      <c r="D205" s="199" t="s">
        <v>692</v>
      </c>
      <c r="E205" s="177"/>
      <c r="F205" s="178"/>
    </row>
    <row r="206" spans="1:6">
      <c r="A206" s="365"/>
      <c r="B206" s="209" t="s">
        <v>693</v>
      </c>
      <c r="C206" s="199" t="s">
        <v>133</v>
      </c>
      <c r="D206" s="199" t="s">
        <v>694</v>
      </c>
      <c r="E206" s="177"/>
      <c r="F206" s="178"/>
    </row>
    <row r="207" spans="1:6">
      <c r="A207" s="365"/>
      <c r="B207" s="198" t="s">
        <v>695</v>
      </c>
      <c r="C207" s="199" t="s">
        <v>133</v>
      </c>
      <c r="D207" s="199" t="s">
        <v>653</v>
      </c>
      <c r="E207" s="177"/>
      <c r="F207" s="178"/>
    </row>
    <row r="208" spans="1:6">
      <c r="A208" s="363"/>
      <c r="B208" s="198" t="s">
        <v>1817</v>
      </c>
      <c r="C208" s="199"/>
      <c r="D208" s="199" t="s">
        <v>19</v>
      </c>
      <c r="E208" s="177"/>
      <c r="F208" s="178"/>
    </row>
    <row r="209" spans="1:12" s="20" customFormat="1" ht="15">
      <c r="A209" s="212" t="s">
        <v>628</v>
      </c>
      <c r="B209" s="213"/>
      <c r="C209" s="214"/>
      <c r="D209" s="214"/>
      <c r="E209" s="215"/>
      <c r="F209" s="216"/>
    </row>
    <row r="210" spans="1:12">
      <c r="A210" s="364">
        <f>1+A176</f>
        <v>45</v>
      </c>
      <c r="B210" s="208" t="s">
        <v>629</v>
      </c>
      <c r="C210" s="162"/>
      <c r="D210" s="211"/>
      <c r="E210" s="174"/>
      <c r="F210" s="175"/>
    </row>
    <row r="211" spans="1:12">
      <c r="A211" s="365"/>
      <c r="B211" s="198" t="s">
        <v>630</v>
      </c>
      <c r="C211" s="199"/>
      <c r="D211" s="206">
        <v>2</v>
      </c>
      <c r="E211" s="177"/>
      <c r="F211" s="178"/>
    </row>
    <row r="212" spans="1:12">
      <c r="A212" s="365"/>
      <c r="B212" s="198" t="s">
        <v>631</v>
      </c>
      <c r="C212" s="199"/>
      <c r="D212" s="206">
        <v>2</v>
      </c>
      <c r="E212" s="177"/>
      <c r="F212" s="178"/>
    </row>
    <row r="213" spans="1:12">
      <c r="A213" s="365"/>
      <c r="B213" s="198" t="s">
        <v>632</v>
      </c>
      <c r="C213" s="199"/>
      <c r="D213" s="206" t="s">
        <v>633</v>
      </c>
      <c r="E213" s="177"/>
      <c r="F213" s="178"/>
    </row>
    <row r="214" spans="1:12">
      <c r="A214" s="365"/>
      <c r="B214" s="197" t="s">
        <v>634</v>
      </c>
      <c r="C214" s="64" t="s">
        <v>29</v>
      </c>
      <c r="D214" s="64" t="s">
        <v>635</v>
      </c>
      <c r="E214" s="177"/>
      <c r="F214" s="178"/>
    </row>
    <row r="215" spans="1:12">
      <c r="A215" s="365"/>
      <c r="B215" s="197" t="s">
        <v>636</v>
      </c>
      <c r="C215" s="64" t="s">
        <v>12</v>
      </c>
      <c r="D215" s="64" t="s">
        <v>637</v>
      </c>
      <c r="E215" s="177"/>
      <c r="F215" s="178"/>
    </row>
    <row r="216" spans="1:12">
      <c r="A216" s="365"/>
      <c r="B216" s="198" t="s">
        <v>638</v>
      </c>
      <c r="C216" s="199" t="s">
        <v>29</v>
      </c>
      <c r="D216" s="206" t="s">
        <v>639</v>
      </c>
      <c r="E216" s="177"/>
      <c r="F216" s="178"/>
    </row>
    <row r="217" spans="1:12">
      <c r="A217" s="365"/>
      <c r="B217" s="198" t="s">
        <v>1813</v>
      </c>
      <c r="C217" s="609"/>
      <c r="D217" s="610" t="s">
        <v>19</v>
      </c>
      <c r="E217" s="177"/>
      <c r="F217" s="178"/>
    </row>
    <row r="218" spans="1:12">
      <c r="A218" s="363"/>
      <c r="B218" s="198" t="s">
        <v>1814</v>
      </c>
      <c r="C218" s="199" t="s">
        <v>29</v>
      </c>
      <c r="D218" s="206" t="s">
        <v>641</v>
      </c>
      <c r="E218" s="177"/>
      <c r="F218" s="178"/>
    </row>
    <row r="219" spans="1:12">
      <c r="A219" s="364">
        <f>1+A210</f>
        <v>46</v>
      </c>
      <c r="B219" s="208" t="s">
        <v>642</v>
      </c>
      <c r="C219" s="162"/>
      <c r="D219" s="211"/>
      <c r="E219" s="174"/>
      <c r="F219" s="175"/>
      <c r="L219" s="21"/>
    </row>
    <row r="220" spans="1:12">
      <c r="A220" s="365"/>
      <c r="B220" s="198" t="s">
        <v>630</v>
      </c>
      <c r="C220" s="199"/>
      <c r="D220" s="206">
        <v>2</v>
      </c>
      <c r="E220" s="177"/>
      <c r="F220" s="178"/>
    </row>
    <row r="221" spans="1:12">
      <c r="A221" s="365"/>
      <c r="B221" s="198" t="s">
        <v>631</v>
      </c>
      <c r="C221" s="199"/>
      <c r="D221" s="206">
        <v>2</v>
      </c>
      <c r="E221" s="177"/>
      <c r="F221" s="178"/>
    </row>
    <row r="222" spans="1:12">
      <c r="A222" s="365"/>
      <c r="B222" s="198" t="s">
        <v>632</v>
      </c>
      <c r="C222" s="199"/>
      <c r="D222" s="206" t="s">
        <v>643</v>
      </c>
      <c r="E222" s="177"/>
      <c r="F222" s="178"/>
    </row>
    <row r="223" spans="1:12">
      <c r="A223" s="365"/>
      <c r="B223" s="198" t="s">
        <v>644</v>
      </c>
      <c r="C223" s="199" t="s">
        <v>12</v>
      </c>
      <c r="D223" s="206" t="str">
        <f>"10 - 40"</f>
        <v>10 - 40</v>
      </c>
      <c r="E223" s="177"/>
      <c r="F223" s="178"/>
    </row>
    <row r="224" spans="1:12">
      <c r="A224" s="365"/>
      <c r="B224" s="198" t="s">
        <v>1812</v>
      </c>
      <c r="C224" s="609"/>
      <c r="D224" s="610" t="s">
        <v>19</v>
      </c>
      <c r="E224" s="177"/>
      <c r="F224" s="178"/>
    </row>
    <row r="225" spans="1:6">
      <c r="A225" s="365"/>
      <c r="B225" s="198" t="s">
        <v>638</v>
      </c>
      <c r="C225" s="199" t="s">
        <v>29</v>
      </c>
      <c r="D225" s="206" t="s">
        <v>639</v>
      </c>
      <c r="E225" s="177"/>
      <c r="F225" s="178"/>
    </row>
    <row r="226" spans="1:6">
      <c r="A226" s="363"/>
      <c r="B226" s="198" t="s">
        <v>640</v>
      </c>
      <c r="C226" s="199" t="s">
        <v>29</v>
      </c>
      <c r="D226" s="206" t="s">
        <v>645</v>
      </c>
      <c r="E226" s="177"/>
      <c r="F226" s="178"/>
    </row>
    <row r="227" spans="1:6" ht="28.5">
      <c r="A227" s="424">
        <f>1+A219</f>
        <v>47</v>
      </c>
      <c r="B227" s="205" t="s">
        <v>646</v>
      </c>
      <c r="C227" s="199"/>
      <c r="D227" s="206" t="s">
        <v>23</v>
      </c>
      <c r="E227" s="177"/>
      <c r="F227" s="178"/>
    </row>
    <row r="228" spans="1:6" s="15" customFormat="1" ht="15">
      <c r="A228" s="212" t="s">
        <v>647</v>
      </c>
      <c r="B228" s="213"/>
      <c r="C228" s="214"/>
      <c r="D228" s="214"/>
      <c r="E228" s="215"/>
      <c r="F228" s="216"/>
    </row>
    <row r="229" spans="1:6" ht="28.5">
      <c r="A229" s="424">
        <f>1+A227</f>
        <v>48</v>
      </c>
      <c r="B229" s="205" t="s">
        <v>1562</v>
      </c>
      <c r="C229" s="199"/>
      <c r="D229" s="206" t="s">
        <v>23</v>
      </c>
      <c r="E229" s="177"/>
      <c r="F229" s="178"/>
    </row>
    <row r="230" spans="1:6" ht="28.5">
      <c r="A230" s="424">
        <f>1+A229</f>
        <v>49</v>
      </c>
      <c r="B230" s="205" t="s">
        <v>648</v>
      </c>
      <c r="C230" s="199"/>
      <c r="D230" s="206" t="s">
        <v>23</v>
      </c>
      <c r="E230" s="177"/>
      <c r="F230" s="178"/>
    </row>
    <row r="231" spans="1:6">
      <c r="A231" s="424">
        <f>1+A230</f>
        <v>50</v>
      </c>
      <c r="B231" s="205" t="s">
        <v>649</v>
      </c>
      <c r="C231" s="199"/>
      <c r="D231" s="206" t="s">
        <v>23</v>
      </c>
      <c r="E231" s="177"/>
      <c r="F231" s="178"/>
    </row>
    <row r="232" spans="1:6" s="14" customFormat="1" ht="15">
      <c r="A232" s="212" t="s">
        <v>650</v>
      </c>
      <c r="B232" s="213"/>
      <c r="C232" s="214"/>
      <c r="D232" s="214"/>
      <c r="E232" s="215"/>
      <c r="F232" s="216"/>
    </row>
    <row r="233" spans="1:6" ht="28.5">
      <c r="A233" s="424">
        <f>1+A231</f>
        <v>51</v>
      </c>
      <c r="B233" s="205" t="s">
        <v>651</v>
      </c>
      <c r="C233" s="199" t="s">
        <v>652</v>
      </c>
      <c r="D233" s="206" t="s">
        <v>653</v>
      </c>
      <c r="E233" s="177"/>
      <c r="F233" s="178"/>
    </row>
    <row r="234" spans="1:6" ht="28.5">
      <c r="A234" s="424">
        <f>1+A233</f>
        <v>52</v>
      </c>
      <c r="B234" s="205" t="s">
        <v>654</v>
      </c>
      <c r="C234" s="199"/>
      <c r="D234" s="206" t="s">
        <v>23</v>
      </c>
      <c r="E234" s="177"/>
      <c r="F234" s="178"/>
    </row>
    <row r="235" spans="1:6">
      <c r="A235" s="262">
        <f>1+A234</f>
        <v>53</v>
      </c>
      <c r="B235" s="208" t="s">
        <v>655</v>
      </c>
      <c r="C235" s="162"/>
      <c r="D235" s="211"/>
      <c r="E235" s="174"/>
      <c r="F235" s="175"/>
    </row>
    <row r="236" spans="1:6" ht="28.5">
      <c r="A236" s="365"/>
      <c r="B236" s="198" t="s">
        <v>656</v>
      </c>
      <c r="C236" s="199"/>
      <c r="D236" s="206" t="s">
        <v>23</v>
      </c>
      <c r="E236" s="177"/>
      <c r="F236" s="178"/>
    </row>
    <row r="237" spans="1:6" s="22" customFormat="1" ht="30" customHeight="1">
      <c r="A237" s="357"/>
      <c r="B237" s="198" t="s">
        <v>657</v>
      </c>
      <c r="C237" s="230"/>
      <c r="D237" s="206" t="s">
        <v>23</v>
      </c>
      <c r="E237" s="231"/>
      <c r="F237" s="232"/>
    </row>
    <row r="238" spans="1:6" ht="28.5">
      <c r="A238" s="365"/>
      <c r="B238" s="198" t="s">
        <v>658</v>
      </c>
      <c r="C238" s="199"/>
      <c r="D238" s="206" t="s">
        <v>23</v>
      </c>
      <c r="E238" s="177"/>
      <c r="F238" s="178"/>
    </row>
    <row r="239" spans="1:6" ht="42.75">
      <c r="A239" s="365"/>
      <c r="B239" s="198" t="s">
        <v>659</v>
      </c>
      <c r="C239" s="199"/>
      <c r="D239" s="206" t="s">
        <v>23</v>
      </c>
      <c r="E239" s="177"/>
      <c r="F239" s="178"/>
    </row>
    <row r="240" spans="1:6" ht="44.25" customHeight="1">
      <c r="A240" s="365"/>
      <c r="B240" s="198" t="s">
        <v>660</v>
      </c>
      <c r="C240" s="199"/>
      <c r="D240" s="206" t="s">
        <v>23</v>
      </c>
      <c r="E240" s="177"/>
      <c r="F240" s="178"/>
    </row>
    <row r="241" spans="1:6" ht="28.5">
      <c r="A241" s="365"/>
      <c r="B241" s="198" t="s">
        <v>661</v>
      </c>
      <c r="C241" s="199"/>
      <c r="D241" s="206" t="s">
        <v>23</v>
      </c>
      <c r="E241" s="177"/>
      <c r="F241" s="178"/>
    </row>
    <row r="242" spans="1:6" ht="30" customHeight="1" thickBot="1">
      <c r="A242" s="485"/>
      <c r="B242" s="247" t="s">
        <v>662</v>
      </c>
      <c r="C242" s="234"/>
      <c r="D242" s="235" t="s">
        <v>23</v>
      </c>
      <c r="E242" s="187"/>
      <c r="F242" s="188"/>
    </row>
    <row r="243" spans="1:6">
      <c r="A243" s="23"/>
      <c r="B243" s="24"/>
      <c r="C243" s="25"/>
      <c r="D243" s="26"/>
      <c r="E243" s="21"/>
      <c r="F243" s="21"/>
    </row>
    <row r="244" spans="1:6" ht="15.75" thickBot="1">
      <c r="A244" s="414" t="s">
        <v>663</v>
      </c>
      <c r="B244" s="415"/>
      <c r="C244" s="416"/>
      <c r="D244" s="416"/>
      <c r="E244" s="416"/>
      <c r="F244" s="416"/>
    </row>
    <row r="245" spans="1:6" ht="24.75" thickBot="1">
      <c r="A245" s="7" t="s">
        <v>3</v>
      </c>
      <c r="B245" s="8" t="s">
        <v>4</v>
      </c>
      <c r="C245" s="7" t="s">
        <v>2</v>
      </c>
      <c r="D245" s="7" t="s">
        <v>5</v>
      </c>
      <c r="E245" s="7" t="s">
        <v>6</v>
      </c>
      <c r="F245" s="9" t="s">
        <v>41</v>
      </c>
    </row>
    <row r="246" spans="1:6">
      <c r="A246" s="77">
        <v>1</v>
      </c>
      <c r="B246" s="189" t="s">
        <v>7</v>
      </c>
      <c r="C246" s="190"/>
      <c r="D246" s="190" t="s">
        <v>653</v>
      </c>
      <c r="E246" s="190"/>
      <c r="F246" s="236"/>
    </row>
    <row r="247" spans="1:6">
      <c r="A247" s="82">
        <f>1+A246</f>
        <v>2</v>
      </c>
      <c r="B247" s="63" t="s">
        <v>8</v>
      </c>
      <c r="C247" s="64"/>
      <c r="D247" s="64" t="s">
        <v>653</v>
      </c>
      <c r="E247" s="64"/>
      <c r="F247" s="100"/>
    </row>
    <row r="248" spans="1:6">
      <c r="A248" s="82">
        <f>1+A247</f>
        <v>3</v>
      </c>
      <c r="B248" s="63" t="s">
        <v>20</v>
      </c>
      <c r="C248" s="64"/>
      <c r="D248" s="64" t="s">
        <v>653</v>
      </c>
      <c r="E248" s="64"/>
      <c r="F248" s="100"/>
    </row>
    <row r="249" spans="1:6">
      <c r="A249" s="82">
        <f>1+A248</f>
        <v>4</v>
      </c>
      <c r="B249" s="63" t="s">
        <v>22</v>
      </c>
      <c r="C249" s="64"/>
      <c r="D249" s="64" t="s">
        <v>1391</v>
      </c>
      <c r="E249" s="64"/>
      <c r="F249" s="100"/>
    </row>
    <row r="250" spans="1:6">
      <c r="A250" s="82">
        <f>1+A249</f>
        <v>5</v>
      </c>
      <c r="B250" s="63" t="s">
        <v>21</v>
      </c>
      <c r="C250" s="64"/>
      <c r="D250" s="64" t="s">
        <v>449</v>
      </c>
      <c r="E250" s="64"/>
      <c r="F250" s="100"/>
    </row>
    <row r="251" spans="1:6">
      <c r="A251" s="364">
        <f>1+A250</f>
        <v>6</v>
      </c>
      <c r="B251" s="194" t="s">
        <v>91</v>
      </c>
      <c r="C251" s="195"/>
      <c r="D251" s="195"/>
      <c r="E251" s="195"/>
      <c r="F251" s="196"/>
    </row>
    <row r="252" spans="1:6">
      <c r="A252" s="365"/>
      <c r="B252" s="197" t="s">
        <v>451</v>
      </c>
      <c r="C252" s="64" t="s">
        <v>16</v>
      </c>
      <c r="D252" s="64">
        <v>125</v>
      </c>
      <c r="E252" s="64"/>
      <c r="F252" s="100"/>
    </row>
    <row r="253" spans="1:6">
      <c r="A253" s="365"/>
      <c r="B253" s="197" t="s">
        <v>94</v>
      </c>
      <c r="C253" s="64" t="s">
        <v>12</v>
      </c>
      <c r="D253" s="64" t="s">
        <v>223</v>
      </c>
      <c r="E253" s="64"/>
      <c r="F253" s="100"/>
    </row>
    <row r="254" spans="1:6">
      <c r="A254" s="365"/>
      <c r="B254" s="198" t="s">
        <v>453</v>
      </c>
      <c r="C254" s="199" t="s">
        <v>73</v>
      </c>
      <c r="D254" s="199" t="s">
        <v>653</v>
      </c>
      <c r="E254" s="64"/>
      <c r="F254" s="100"/>
    </row>
    <row r="255" spans="1:6">
      <c r="A255" s="363"/>
      <c r="B255" s="198" t="s">
        <v>454</v>
      </c>
      <c r="C255" s="199" t="s">
        <v>73</v>
      </c>
      <c r="D255" s="199" t="s">
        <v>653</v>
      </c>
      <c r="E255" s="64"/>
      <c r="F255" s="100"/>
    </row>
    <row r="256" spans="1:6">
      <c r="A256" s="364">
        <f>1+A251</f>
        <v>7</v>
      </c>
      <c r="B256" s="194" t="s">
        <v>455</v>
      </c>
      <c r="C256" s="195"/>
      <c r="D256" s="195"/>
      <c r="E256" s="195"/>
      <c r="F256" s="196"/>
    </row>
    <row r="257" spans="1:6">
      <c r="A257" s="365"/>
      <c r="B257" s="197" t="s">
        <v>76</v>
      </c>
      <c r="C257" s="64" t="s">
        <v>24</v>
      </c>
      <c r="D257" s="203">
        <v>1</v>
      </c>
      <c r="E257" s="64"/>
      <c r="F257" s="100"/>
    </row>
    <row r="258" spans="1:6">
      <c r="A258" s="365"/>
      <c r="B258" s="197" t="s">
        <v>664</v>
      </c>
      <c r="C258" s="64" t="s">
        <v>73</v>
      </c>
      <c r="D258" s="64" t="s">
        <v>653</v>
      </c>
      <c r="E258" s="64"/>
      <c r="F258" s="100"/>
    </row>
    <row r="259" spans="1:6">
      <c r="A259" s="363"/>
      <c r="B259" s="198" t="s">
        <v>457</v>
      </c>
      <c r="C259" s="199" t="s">
        <v>73</v>
      </c>
      <c r="D259" s="199" t="s">
        <v>458</v>
      </c>
      <c r="E259" s="64"/>
      <c r="F259" s="100"/>
    </row>
    <row r="260" spans="1:6" ht="28.5">
      <c r="A260" s="424">
        <f>1+A256</f>
        <v>8</v>
      </c>
      <c r="B260" s="205" t="s">
        <v>463</v>
      </c>
      <c r="C260" s="206"/>
      <c r="D260" s="206" t="s">
        <v>23</v>
      </c>
      <c r="E260" s="64"/>
      <c r="F260" s="100"/>
    </row>
    <row r="261" spans="1:6">
      <c r="A261" s="82">
        <f>1+A260</f>
        <v>9</v>
      </c>
      <c r="B261" s="63" t="s">
        <v>65</v>
      </c>
      <c r="C261" s="64" t="s">
        <v>10</v>
      </c>
      <c r="D261" s="64">
        <v>60</v>
      </c>
      <c r="E261" s="64"/>
      <c r="F261" s="100"/>
    </row>
    <row r="262" spans="1:6">
      <c r="A262" s="82">
        <f>1+A261</f>
        <v>10</v>
      </c>
      <c r="B262" s="63" t="s">
        <v>665</v>
      </c>
      <c r="C262" s="64"/>
      <c r="D262" s="64" t="s">
        <v>19</v>
      </c>
      <c r="E262" s="64"/>
      <c r="F262" s="100"/>
    </row>
    <row r="263" spans="1:6">
      <c r="A263" s="82">
        <f>1+A262</f>
        <v>11</v>
      </c>
      <c r="B263" s="63" t="s">
        <v>666</v>
      </c>
      <c r="C263" s="64"/>
      <c r="D263" s="64" t="s">
        <v>19</v>
      </c>
      <c r="E263" s="64"/>
      <c r="F263" s="100"/>
    </row>
    <row r="264" spans="1:6">
      <c r="A264" s="82">
        <f>1+A263</f>
        <v>12</v>
      </c>
      <c r="B264" s="63" t="s">
        <v>464</v>
      </c>
      <c r="C264" s="64"/>
      <c r="D264" s="193" t="s">
        <v>23</v>
      </c>
      <c r="E264" s="64"/>
      <c r="F264" s="100"/>
    </row>
    <row r="265" spans="1:6">
      <c r="A265" s="82">
        <f>1+A264</f>
        <v>13</v>
      </c>
      <c r="B265" s="194" t="s">
        <v>465</v>
      </c>
      <c r="C265" s="195"/>
      <c r="D265" s="195"/>
      <c r="E265" s="195"/>
      <c r="F265" s="196"/>
    </row>
    <row r="266" spans="1:6">
      <c r="A266" s="364"/>
      <c r="B266" s="205" t="s">
        <v>667</v>
      </c>
      <c r="C266" s="199"/>
      <c r="D266" s="199" t="s">
        <v>23</v>
      </c>
      <c r="E266" s="64"/>
      <c r="F266" s="100"/>
    </row>
    <row r="267" spans="1:6">
      <c r="A267" s="365"/>
      <c r="B267" s="209" t="str">
        <f>"Protocolo utilizado"</f>
        <v>Protocolo utilizado</v>
      </c>
      <c r="C267" s="199"/>
      <c r="D267" s="199" t="s">
        <v>206</v>
      </c>
      <c r="E267" s="64"/>
      <c r="F267" s="100"/>
    </row>
    <row r="268" spans="1:6" ht="30.75" customHeight="1">
      <c r="A268" s="365"/>
      <c r="B268" s="209" t="str">
        <f>"Interfaz"</f>
        <v>Interfaz</v>
      </c>
      <c r="C268" s="199"/>
      <c r="D268" s="129" t="s">
        <v>1440</v>
      </c>
      <c r="E268" s="64"/>
      <c r="F268" s="100"/>
    </row>
    <row r="269" spans="1:6">
      <c r="A269" s="365"/>
      <c r="B269" s="209" t="str">
        <f>"Tipo de Conector"</f>
        <v>Tipo de Conector</v>
      </c>
      <c r="C269" s="199"/>
      <c r="D269" s="199" t="s">
        <v>468</v>
      </c>
      <c r="E269" s="64"/>
      <c r="F269" s="100"/>
    </row>
    <row r="270" spans="1:6">
      <c r="A270" s="365"/>
      <c r="B270" s="205" t="s">
        <v>668</v>
      </c>
      <c r="C270" s="199"/>
      <c r="D270" s="199" t="s">
        <v>23</v>
      </c>
      <c r="E270" s="64"/>
      <c r="F270" s="100"/>
    </row>
    <row r="271" spans="1:6">
      <c r="A271" s="365"/>
      <c r="B271" s="209" t="str">
        <f>"Protocolo"</f>
        <v>Protocolo</v>
      </c>
      <c r="C271" s="199"/>
      <c r="D271" s="199" t="s">
        <v>1577</v>
      </c>
      <c r="E271" s="64"/>
      <c r="F271" s="100"/>
    </row>
    <row r="272" spans="1:6">
      <c r="A272" s="365"/>
      <c r="B272" s="209" t="str">
        <f>"Interfaz"</f>
        <v>Interfaz</v>
      </c>
      <c r="C272" s="199"/>
      <c r="D272" s="199" t="s">
        <v>653</v>
      </c>
      <c r="E272" s="64"/>
      <c r="F272" s="100"/>
    </row>
    <row r="273" spans="1:6">
      <c r="A273" s="365"/>
      <c r="B273" s="209" t="str">
        <f>"Tipo de Conector"</f>
        <v>Tipo de Conector</v>
      </c>
      <c r="C273" s="199"/>
      <c r="D273" s="199" t="s">
        <v>653</v>
      </c>
      <c r="E273" s="64"/>
      <c r="F273" s="100"/>
    </row>
    <row r="274" spans="1:6">
      <c r="A274" s="365"/>
      <c r="B274" s="205" t="s">
        <v>471</v>
      </c>
      <c r="C274" s="199"/>
      <c r="D274" s="199" t="s">
        <v>23</v>
      </c>
      <c r="E274" s="64"/>
      <c r="F274" s="100"/>
    </row>
    <row r="275" spans="1:6">
      <c r="A275" s="365"/>
      <c r="B275" s="209" t="str">
        <f>"Protocolo utilizado a través de puerto"</f>
        <v>Protocolo utilizado a través de puerto</v>
      </c>
      <c r="C275" s="199"/>
      <c r="D275" s="199" t="s">
        <v>362</v>
      </c>
      <c r="E275" s="64"/>
      <c r="F275" s="100"/>
    </row>
    <row r="276" spans="1:6" ht="57">
      <c r="A276" s="363"/>
      <c r="B276" s="209" t="str">
        <f>"Protocolo utilizado a través de red"</f>
        <v>Protocolo utilizado a través de red</v>
      </c>
      <c r="C276" s="199"/>
      <c r="D276" s="129" t="s">
        <v>1439</v>
      </c>
      <c r="E276" s="64"/>
      <c r="F276" s="100"/>
    </row>
    <row r="277" spans="1:6">
      <c r="A277" s="82"/>
      <c r="B277" s="205" t="s">
        <v>472</v>
      </c>
      <c r="C277" s="199"/>
      <c r="D277" s="199" t="s">
        <v>23</v>
      </c>
      <c r="E277" s="64"/>
      <c r="F277" s="100"/>
    </row>
    <row r="278" spans="1:6">
      <c r="A278" s="82">
        <f>1+A265</f>
        <v>14</v>
      </c>
      <c r="B278" s="205" t="s">
        <v>669</v>
      </c>
      <c r="C278" s="199"/>
      <c r="D278" s="199">
        <v>24</v>
      </c>
      <c r="E278" s="64"/>
      <c r="F278" s="100"/>
    </row>
    <row r="279" spans="1:6">
      <c r="A279" s="82">
        <f>1+A278</f>
        <v>15</v>
      </c>
      <c r="B279" s="63" t="s">
        <v>670</v>
      </c>
      <c r="C279" s="64"/>
      <c r="D279" s="193" t="s">
        <v>474</v>
      </c>
      <c r="E279" s="64"/>
      <c r="F279" s="100"/>
    </row>
    <row r="280" spans="1:6">
      <c r="A280" s="364">
        <f>1+A279</f>
        <v>16</v>
      </c>
      <c r="B280" s="208" t="s">
        <v>671</v>
      </c>
      <c r="C280" s="162"/>
      <c r="D280" s="162"/>
      <c r="E280" s="195"/>
      <c r="F280" s="196"/>
    </row>
    <row r="281" spans="1:6">
      <c r="A281" s="365"/>
      <c r="B281" s="198" t="s">
        <v>672</v>
      </c>
      <c r="C281" s="199"/>
      <c r="D281" s="199" t="s">
        <v>23</v>
      </c>
      <c r="E281" s="64"/>
      <c r="F281" s="100"/>
    </row>
    <row r="282" spans="1:6">
      <c r="A282" s="365"/>
      <c r="B282" s="207" t="s">
        <v>481</v>
      </c>
      <c r="C282" s="199" t="s">
        <v>10</v>
      </c>
      <c r="D282" s="199" t="s">
        <v>482</v>
      </c>
      <c r="E282" s="177"/>
      <c r="F282" s="178"/>
    </row>
    <row r="283" spans="1:6">
      <c r="A283" s="363"/>
      <c r="B283" s="207" t="s">
        <v>483</v>
      </c>
      <c r="C283" s="199"/>
      <c r="D283" s="199">
        <v>10</v>
      </c>
      <c r="E283" s="177"/>
      <c r="F283" s="178"/>
    </row>
    <row r="284" spans="1:6">
      <c r="A284" s="82">
        <f>1+A280</f>
        <v>17</v>
      </c>
      <c r="B284" s="205" t="s">
        <v>673</v>
      </c>
      <c r="C284" s="199" t="s">
        <v>133</v>
      </c>
      <c r="D284" s="199">
        <v>1</v>
      </c>
      <c r="E284" s="177"/>
      <c r="F284" s="178"/>
    </row>
    <row r="285" spans="1:6">
      <c r="A285" s="364">
        <f>1+A284</f>
        <v>18</v>
      </c>
      <c r="B285" s="208" t="s">
        <v>674</v>
      </c>
      <c r="C285" s="162"/>
      <c r="D285" s="162"/>
      <c r="E285" s="174"/>
      <c r="F285" s="175"/>
    </row>
    <row r="286" spans="1:6">
      <c r="A286" s="365"/>
      <c r="B286" s="205" t="s">
        <v>675</v>
      </c>
      <c r="C286" s="199"/>
      <c r="D286" s="199" t="s">
        <v>23</v>
      </c>
      <c r="E286" s="177"/>
      <c r="F286" s="178"/>
    </row>
    <row r="287" spans="1:6">
      <c r="A287" s="363"/>
      <c r="B287" s="205" t="s">
        <v>676</v>
      </c>
      <c r="C287" s="199"/>
      <c r="D287" s="199" t="s">
        <v>23</v>
      </c>
      <c r="E287" s="177"/>
      <c r="F287" s="178"/>
    </row>
    <row r="288" spans="1:6" s="15" customFormat="1" ht="15">
      <c r="A288" s="212" t="s">
        <v>495</v>
      </c>
      <c r="B288" s="213"/>
      <c r="C288" s="214"/>
      <c r="D288" s="214"/>
      <c r="E288" s="215"/>
      <c r="F288" s="216"/>
    </row>
    <row r="289" spans="1:6">
      <c r="A289" s="82">
        <f>1+A285</f>
        <v>19</v>
      </c>
      <c r="B289" s="217" t="s">
        <v>496</v>
      </c>
      <c r="C289" s="218"/>
      <c r="D289" s="218" t="s">
        <v>497</v>
      </c>
      <c r="E289" s="64"/>
      <c r="F289" s="100"/>
    </row>
    <row r="290" spans="1:6">
      <c r="A290" s="482">
        <f>1+A289</f>
        <v>20</v>
      </c>
      <c r="B290" s="217" t="s">
        <v>498</v>
      </c>
      <c r="C290" s="218"/>
      <c r="D290" s="218" t="s">
        <v>499</v>
      </c>
      <c r="E290" s="64"/>
      <c r="F290" s="100"/>
    </row>
    <row r="291" spans="1:6">
      <c r="A291" s="363"/>
      <c r="B291" s="217" t="s">
        <v>500</v>
      </c>
      <c r="C291" s="218"/>
      <c r="D291" s="218" t="s">
        <v>501</v>
      </c>
      <c r="E291" s="64"/>
      <c r="F291" s="100"/>
    </row>
    <row r="292" spans="1:6">
      <c r="A292" s="364">
        <f>1+A290</f>
        <v>21</v>
      </c>
      <c r="B292" s="208" t="s">
        <v>502</v>
      </c>
      <c r="C292" s="162"/>
      <c r="D292" s="211"/>
      <c r="E292" s="174"/>
      <c r="F292" s="175"/>
    </row>
    <row r="293" spans="1:6">
      <c r="A293" s="365"/>
      <c r="B293" s="207" t="str">
        <f>"Alto"</f>
        <v>Alto</v>
      </c>
      <c r="C293" s="199" t="s">
        <v>25</v>
      </c>
      <c r="D293" s="206" t="s">
        <v>653</v>
      </c>
      <c r="E293" s="177"/>
      <c r="F293" s="178"/>
    </row>
    <row r="294" spans="1:6">
      <c r="A294" s="365"/>
      <c r="B294" s="207" t="str">
        <f>"Ancho"</f>
        <v>Ancho</v>
      </c>
      <c r="C294" s="199" t="s">
        <v>25</v>
      </c>
      <c r="D294" s="206" t="s">
        <v>653</v>
      </c>
      <c r="E294" s="177"/>
      <c r="F294" s="178"/>
    </row>
    <row r="295" spans="1:6">
      <c r="A295" s="363"/>
      <c r="B295" s="207" t="str">
        <f>"Profundidad"</f>
        <v>Profundidad</v>
      </c>
      <c r="C295" s="199" t="s">
        <v>25</v>
      </c>
      <c r="D295" s="206" t="s">
        <v>653</v>
      </c>
      <c r="E295" s="177"/>
      <c r="F295" s="178"/>
    </row>
    <row r="296" spans="1:6" ht="30.75">
      <c r="A296" s="424">
        <f>1+A292</f>
        <v>22</v>
      </c>
      <c r="B296" s="205" t="s">
        <v>677</v>
      </c>
      <c r="C296" s="199"/>
      <c r="D296" s="206" t="s">
        <v>23</v>
      </c>
      <c r="E296" s="177"/>
      <c r="F296" s="178"/>
    </row>
    <row r="297" spans="1:6" ht="30.75">
      <c r="A297" s="424">
        <f>1+A296</f>
        <v>23</v>
      </c>
      <c r="B297" s="205" t="s">
        <v>678</v>
      </c>
      <c r="C297" s="199"/>
      <c r="D297" s="206" t="s">
        <v>23</v>
      </c>
      <c r="E297" s="177"/>
      <c r="F297" s="178"/>
    </row>
    <row r="298" spans="1:6">
      <c r="A298" s="82">
        <f>1+A297</f>
        <v>24</v>
      </c>
      <c r="B298" s="205" t="s">
        <v>503</v>
      </c>
      <c r="C298" s="199" t="s">
        <v>504</v>
      </c>
      <c r="D298" s="206">
        <v>50000</v>
      </c>
      <c r="E298" s="177"/>
      <c r="F298" s="178"/>
    </row>
    <row r="299" spans="1:6" s="15" customFormat="1" ht="15">
      <c r="A299" s="212" t="s">
        <v>679</v>
      </c>
      <c r="B299" s="213"/>
      <c r="C299" s="214"/>
      <c r="D299" s="214"/>
      <c r="E299" s="215"/>
      <c r="F299" s="216"/>
    </row>
    <row r="300" spans="1:6">
      <c r="A300" s="82">
        <f>1+A298</f>
        <v>25</v>
      </c>
      <c r="B300" s="205" t="s">
        <v>680</v>
      </c>
      <c r="C300" s="199"/>
      <c r="D300" s="199" t="s">
        <v>681</v>
      </c>
      <c r="E300" s="177"/>
      <c r="F300" s="178"/>
    </row>
    <row r="301" spans="1:6">
      <c r="A301" s="82">
        <f>1+A300</f>
        <v>26</v>
      </c>
      <c r="B301" s="205" t="s">
        <v>682</v>
      </c>
      <c r="C301" s="199" t="s">
        <v>133</v>
      </c>
      <c r="D301" s="199">
        <v>10</v>
      </c>
      <c r="E301" s="177"/>
      <c r="F301" s="178"/>
    </row>
    <row r="302" spans="1:6">
      <c r="A302" s="82">
        <f>1+A301</f>
        <v>27</v>
      </c>
      <c r="B302" s="205" t="s">
        <v>1578</v>
      </c>
      <c r="C302" s="199"/>
      <c r="D302" s="199">
        <v>1</v>
      </c>
      <c r="E302" s="177"/>
      <c r="F302" s="178"/>
    </row>
    <row r="303" spans="1:6">
      <c r="A303" s="82">
        <f>1+A302</f>
        <v>28</v>
      </c>
      <c r="B303" s="205" t="s">
        <v>683</v>
      </c>
      <c r="C303" s="199"/>
      <c r="D303" s="199" t="s">
        <v>23</v>
      </c>
      <c r="E303" s="177"/>
      <c r="F303" s="178"/>
    </row>
    <row r="304" spans="1:6">
      <c r="A304" s="364">
        <f>1+A303</f>
        <v>29</v>
      </c>
      <c r="B304" s="208" t="s">
        <v>684</v>
      </c>
      <c r="C304" s="162"/>
      <c r="D304" s="162"/>
      <c r="E304" s="174"/>
      <c r="F304" s="175"/>
    </row>
    <row r="305" spans="1:6">
      <c r="A305" s="365"/>
      <c r="B305" s="210" t="s">
        <v>685</v>
      </c>
      <c r="C305" s="162"/>
      <c r="D305" s="162"/>
      <c r="E305" s="174"/>
      <c r="F305" s="175"/>
    </row>
    <row r="306" spans="1:6">
      <c r="A306" s="365"/>
      <c r="B306" s="209" t="s">
        <v>686</v>
      </c>
      <c r="C306" s="199" t="s">
        <v>687</v>
      </c>
      <c r="D306" s="199" t="s">
        <v>688</v>
      </c>
      <c r="E306" s="177"/>
      <c r="F306" s="178"/>
    </row>
    <row r="307" spans="1:6">
      <c r="A307" s="365"/>
      <c r="B307" s="209" t="s">
        <v>689</v>
      </c>
      <c r="C307" s="199"/>
      <c r="D307" s="199" t="s">
        <v>690</v>
      </c>
      <c r="E307" s="177"/>
      <c r="F307" s="178"/>
    </row>
    <row r="308" spans="1:6">
      <c r="A308" s="365"/>
      <c r="B308" s="209" t="s">
        <v>691</v>
      </c>
      <c r="C308" s="199" t="s">
        <v>133</v>
      </c>
      <c r="D308" s="199" t="s">
        <v>692</v>
      </c>
      <c r="E308" s="177"/>
      <c r="F308" s="178"/>
    </row>
    <row r="309" spans="1:6">
      <c r="A309" s="365"/>
      <c r="B309" s="209" t="s">
        <v>693</v>
      </c>
      <c r="C309" s="199" t="s">
        <v>133</v>
      </c>
      <c r="D309" s="199" t="s">
        <v>694</v>
      </c>
      <c r="E309" s="177"/>
      <c r="F309" s="178"/>
    </row>
    <row r="310" spans="1:6">
      <c r="A310" s="365"/>
      <c r="B310" s="198" t="s">
        <v>695</v>
      </c>
      <c r="C310" s="199" t="s">
        <v>133</v>
      </c>
      <c r="D310" s="199" t="s">
        <v>653</v>
      </c>
      <c r="E310" s="177"/>
      <c r="F310" s="178"/>
    </row>
    <row r="311" spans="1:6">
      <c r="A311" s="363"/>
      <c r="B311" s="198" t="s">
        <v>1817</v>
      </c>
      <c r="C311" s="199"/>
      <c r="D311" s="199" t="s">
        <v>19</v>
      </c>
      <c r="E311" s="177"/>
      <c r="F311" s="178"/>
    </row>
    <row r="312" spans="1:6">
      <c r="A312" s="82">
        <f>1+A304</f>
        <v>30</v>
      </c>
      <c r="B312" s="205" t="s">
        <v>696</v>
      </c>
      <c r="C312" s="199"/>
      <c r="D312" s="199" t="s">
        <v>23</v>
      </c>
      <c r="E312" s="177"/>
      <c r="F312" s="178"/>
    </row>
    <row r="313" spans="1:6">
      <c r="A313" s="364">
        <f>1+A312</f>
        <v>31</v>
      </c>
      <c r="B313" s="208" t="s">
        <v>475</v>
      </c>
      <c r="C313" s="162"/>
      <c r="D313" s="162"/>
      <c r="E313" s="195"/>
      <c r="F313" s="196"/>
    </row>
    <row r="314" spans="1:6">
      <c r="A314" s="365"/>
      <c r="B314" s="198" t="s">
        <v>476</v>
      </c>
      <c r="C314" s="199"/>
      <c r="D314" s="199" t="s">
        <v>1437</v>
      </c>
      <c r="E314" s="64"/>
      <c r="F314" s="100"/>
    </row>
    <row r="315" spans="1:6">
      <c r="A315" s="365"/>
      <c r="B315" s="209" t="str">
        <f>"Tensión asignada entradas digitales"</f>
        <v>Tensión asignada entradas digitales</v>
      </c>
      <c r="C315" s="199" t="s">
        <v>268</v>
      </c>
      <c r="D315" s="199">
        <v>125</v>
      </c>
      <c r="E315" s="64"/>
      <c r="F315" s="100"/>
    </row>
    <row r="316" spans="1:6">
      <c r="A316" s="365"/>
      <c r="B316" s="198" t="s">
        <v>477</v>
      </c>
      <c r="C316" s="199"/>
      <c r="D316" s="199" t="s">
        <v>1437</v>
      </c>
      <c r="E316" s="64"/>
      <c r="F316" s="100"/>
    </row>
    <row r="317" spans="1:6">
      <c r="A317" s="365"/>
      <c r="B317" s="209" t="str">
        <f>"Capacidad de maniobra de corrientes inductivas"</f>
        <v>Capacidad de maniobra de corrientes inductivas</v>
      </c>
      <c r="C317" s="199" t="s">
        <v>24</v>
      </c>
      <c r="D317" s="199">
        <v>5</v>
      </c>
      <c r="E317" s="64"/>
      <c r="F317" s="100"/>
    </row>
    <row r="318" spans="1:6">
      <c r="A318" s="363"/>
      <c r="B318" s="209" t="str">
        <f>"Soportabilidad de tensión de los contactos"</f>
        <v>Soportabilidad de tensión de los contactos</v>
      </c>
      <c r="C318" s="199" t="s">
        <v>268</v>
      </c>
      <c r="D318" s="199">
        <v>250</v>
      </c>
      <c r="E318" s="64"/>
      <c r="F318" s="100"/>
    </row>
    <row r="319" spans="1:6" s="15" customFormat="1" ht="15">
      <c r="A319" s="212" t="s">
        <v>650</v>
      </c>
      <c r="B319" s="213"/>
      <c r="C319" s="214"/>
      <c r="D319" s="214"/>
      <c r="E319" s="215"/>
      <c r="F319" s="216"/>
    </row>
    <row r="320" spans="1:6" ht="28.5">
      <c r="A320" s="424">
        <f>1+A312</f>
        <v>31</v>
      </c>
      <c r="B320" s="205" t="s">
        <v>651</v>
      </c>
      <c r="C320" s="199" t="s">
        <v>652</v>
      </c>
      <c r="D320" s="206" t="s">
        <v>653</v>
      </c>
      <c r="E320" s="177"/>
      <c r="F320" s="178"/>
    </row>
    <row r="321" spans="1:6" ht="28.5">
      <c r="A321" s="424">
        <f>1+A320</f>
        <v>32</v>
      </c>
      <c r="B321" s="205" t="s">
        <v>654</v>
      </c>
      <c r="C321" s="199"/>
      <c r="D321" s="206" t="s">
        <v>23</v>
      </c>
      <c r="E321" s="177"/>
      <c r="F321" s="178"/>
    </row>
    <row r="322" spans="1:6" s="15" customFormat="1" ht="15.75" customHeight="1">
      <c r="A322" s="212" t="s">
        <v>697</v>
      </c>
      <c r="B322" s="213"/>
      <c r="C322" s="214"/>
      <c r="D322" s="214"/>
      <c r="E322" s="215"/>
      <c r="F322" s="216"/>
    </row>
    <row r="323" spans="1:6">
      <c r="A323" s="82">
        <f>1+A321</f>
        <v>33</v>
      </c>
      <c r="B323" s="205" t="s">
        <v>7</v>
      </c>
      <c r="C323" s="199"/>
      <c r="D323" s="199" t="s">
        <v>653</v>
      </c>
      <c r="E323" s="177"/>
      <c r="F323" s="178"/>
    </row>
    <row r="324" spans="1:6">
      <c r="A324" s="82">
        <f t="shared" ref="A324:A335" si="1">1+A323</f>
        <v>34</v>
      </c>
      <c r="B324" s="205" t="s">
        <v>8</v>
      </c>
      <c r="C324" s="199"/>
      <c r="D324" s="199" t="s">
        <v>653</v>
      </c>
      <c r="E324" s="177"/>
      <c r="F324" s="178"/>
    </row>
    <row r="325" spans="1:6">
      <c r="A325" s="82">
        <f t="shared" si="1"/>
        <v>35</v>
      </c>
      <c r="B325" s="205" t="s">
        <v>698</v>
      </c>
      <c r="C325" s="199"/>
      <c r="D325" s="199" t="s">
        <v>653</v>
      </c>
      <c r="E325" s="177"/>
      <c r="F325" s="178"/>
    </row>
    <row r="326" spans="1:6">
      <c r="A326" s="82">
        <f t="shared" si="1"/>
        <v>36</v>
      </c>
      <c r="B326" s="205" t="s">
        <v>21</v>
      </c>
      <c r="C326" s="199"/>
      <c r="D326" s="199" t="s">
        <v>699</v>
      </c>
      <c r="E326" s="177"/>
      <c r="F326" s="178"/>
    </row>
    <row r="327" spans="1:6">
      <c r="A327" s="82">
        <f t="shared" si="1"/>
        <v>37</v>
      </c>
      <c r="B327" s="205" t="s">
        <v>700</v>
      </c>
      <c r="C327" s="199"/>
      <c r="D327" s="199" t="s">
        <v>701</v>
      </c>
      <c r="E327" s="177"/>
      <c r="F327" s="178"/>
    </row>
    <row r="328" spans="1:6">
      <c r="A328" s="82">
        <f t="shared" si="1"/>
        <v>38</v>
      </c>
      <c r="B328" s="205" t="s">
        <v>413</v>
      </c>
      <c r="C328" s="199"/>
      <c r="D328" s="199" t="s">
        <v>414</v>
      </c>
      <c r="E328" s="177"/>
      <c r="F328" s="178"/>
    </row>
    <row r="329" spans="1:6">
      <c r="A329" s="82">
        <f t="shared" si="1"/>
        <v>39</v>
      </c>
      <c r="B329" s="205" t="s">
        <v>702</v>
      </c>
      <c r="C329" s="199" t="s">
        <v>703</v>
      </c>
      <c r="D329" s="199" t="s">
        <v>653</v>
      </c>
      <c r="E329" s="177"/>
      <c r="F329" s="178"/>
    </row>
    <row r="330" spans="1:6" ht="28.5">
      <c r="A330" s="82">
        <f t="shared" si="1"/>
        <v>40</v>
      </c>
      <c r="B330" s="205" t="s">
        <v>704</v>
      </c>
      <c r="C330" s="199"/>
      <c r="D330" s="199" t="s">
        <v>1579</v>
      </c>
      <c r="E330" s="177"/>
      <c r="F330" s="178"/>
    </row>
    <row r="331" spans="1:6">
      <c r="A331" s="82">
        <f t="shared" si="1"/>
        <v>41</v>
      </c>
      <c r="B331" s="205" t="s">
        <v>705</v>
      </c>
      <c r="C331" s="199" t="s">
        <v>25</v>
      </c>
      <c r="D331" s="199" t="s">
        <v>653</v>
      </c>
      <c r="E331" s="177"/>
      <c r="F331" s="178"/>
    </row>
    <row r="332" spans="1:6">
      <c r="A332" s="82">
        <f t="shared" si="1"/>
        <v>42</v>
      </c>
      <c r="B332" s="205" t="s">
        <v>417</v>
      </c>
      <c r="C332" s="199" t="s">
        <v>25</v>
      </c>
      <c r="D332" s="199" t="s">
        <v>653</v>
      </c>
      <c r="E332" s="177"/>
      <c r="F332" s="178"/>
    </row>
    <row r="333" spans="1:6">
      <c r="A333" s="82">
        <f>1+A332</f>
        <v>43</v>
      </c>
      <c r="B333" s="205" t="s">
        <v>707</v>
      </c>
      <c r="C333" s="199" t="s">
        <v>13</v>
      </c>
      <c r="D333" s="199" t="s">
        <v>653</v>
      </c>
      <c r="E333" s="177"/>
      <c r="F333" s="178"/>
    </row>
    <row r="334" spans="1:6">
      <c r="A334" s="82">
        <f t="shared" si="1"/>
        <v>44</v>
      </c>
      <c r="B334" s="205" t="s">
        <v>708</v>
      </c>
      <c r="C334" s="199" t="s">
        <v>199</v>
      </c>
      <c r="D334" s="199" t="s">
        <v>653</v>
      </c>
      <c r="E334" s="177"/>
      <c r="F334" s="178"/>
    </row>
    <row r="335" spans="1:6" ht="15" thickBot="1">
      <c r="A335" s="186">
        <f t="shared" si="1"/>
        <v>45</v>
      </c>
      <c r="B335" s="233" t="s">
        <v>709</v>
      </c>
      <c r="C335" s="234" t="s">
        <v>710</v>
      </c>
      <c r="D335" s="234">
        <v>20</v>
      </c>
      <c r="E335" s="187"/>
      <c r="F335" s="188"/>
    </row>
    <row r="336" spans="1:6">
      <c r="A336" s="23"/>
      <c r="B336" s="24"/>
      <c r="C336" s="25"/>
      <c r="D336" s="25"/>
      <c r="E336" s="21"/>
      <c r="F336" s="21"/>
    </row>
    <row r="337" spans="1:6" ht="15.75" thickBot="1">
      <c r="A337" s="414" t="s">
        <v>1906</v>
      </c>
      <c r="B337" s="415"/>
      <c r="C337" s="416"/>
      <c r="D337" s="416"/>
      <c r="E337" s="416"/>
      <c r="F337" s="416"/>
    </row>
    <row r="338" spans="1:6" ht="24.75" thickBot="1">
      <c r="A338" s="7" t="s">
        <v>3</v>
      </c>
      <c r="B338" s="8" t="s">
        <v>4</v>
      </c>
      <c r="C338" s="7" t="s">
        <v>2</v>
      </c>
      <c r="D338" s="7" t="s">
        <v>5</v>
      </c>
      <c r="E338" s="7" t="s">
        <v>6</v>
      </c>
      <c r="F338" s="9" t="s">
        <v>41</v>
      </c>
    </row>
    <row r="339" spans="1:6">
      <c r="A339" s="77">
        <v>1</v>
      </c>
      <c r="B339" s="189" t="s">
        <v>7</v>
      </c>
      <c r="C339" s="190"/>
      <c r="D339" s="190" t="s">
        <v>653</v>
      </c>
      <c r="E339" s="190"/>
      <c r="F339" s="236"/>
    </row>
    <row r="340" spans="1:6">
      <c r="A340" s="82">
        <f>1+A339</f>
        <v>2</v>
      </c>
      <c r="B340" s="63" t="s">
        <v>8</v>
      </c>
      <c r="C340" s="64"/>
      <c r="D340" s="64" t="s">
        <v>653</v>
      </c>
      <c r="E340" s="64"/>
      <c r="F340" s="100"/>
    </row>
    <row r="341" spans="1:6">
      <c r="A341" s="82">
        <f>1+A340</f>
        <v>3</v>
      </c>
      <c r="B341" s="63" t="s">
        <v>20</v>
      </c>
      <c r="C341" s="64"/>
      <c r="D341" s="64" t="s">
        <v>653</v>
      </c>
      <c r="E341" s="64"/>
      <c r="F341" s="100"/>
    </row>
    <row r="342" spans="1:6">
      <c r="A342" s="82">
        <f>1+A341</f>
        <v>4</v>
      </c>
      <c r="B342" s="63" t="s">
        <v>21</v>
      </c>
      <c r="C342" s="64"/>
      <c r="D342" s="64" t="s">
        <v>449</v>
      </c>
      <c r="E342" s="64"/>
      <c r="F342" s="100"/>
    </row>
    <row r="343" spans="1:6">
      <c r="A343" s="364">
        <f>1+A342</f>
        <v>5</v>
      </c>
      <c r="B343" s="194" t="s">
        <v>91</v>
      </c>
      <c r="C343" s="195"/>
      <c r="D343" s="195"/>
      <c r="E343" s="195"/>
      <c r="F343" s="196"/>
    </row>
    <row r="344" spans="1:6">
      <c r="A344" s="365"/>
      <c r="B344" s="197" t="s">
        <v>451</v>
      </c>
      <c r="C344" s="64" t="s">
        <v>16</v>
      </c>
      <c r="D344" s="64">
        <v>125</v>
      </c>
      <c r="E344" s="64"/>
      <c r="F344" s="100"/>
    </row>
    <row r="345" spans="1:6">
      <c r="A345" s="363"/>
      <c r="B345" s="197" t="s">
        <v>452</v>
      </c>
      <c r="C345" s="64" t="s">
        <v>12</v>
      </c>
      <c r="D345" s="64" t="s">
        <v>223</v>
      </c>
      <c r="E345" s="64"/>
      <c r="F345" s="100"/>
    </row>
    <row r="346" spans="1:6">
      <c r="A346" s="364">
        <f>1+A343</f>
        <v>6</v>
      </c>
      <c r="B346" s="194" t="s">
        <v>455</v>
      </c>
      <c r="C346" s="195"/>
      <c r="D346" s="195"/>
      <c r="E346" s="195"/>
      <c r="F346" s="196"/>
    </row>
    <row r="347" spans="1:6">
      <c r="A347" s="365"/>
      <c r="B347" s="197" t="s">
        <v>76</v>
      </c>
      <c r="C347" s="85" t="s">
        <v>24</v>
      </c>
      <c r="D347" s="64">
        <v>1</v>
      </c>
      <c r="E347" s="64"/>
      <c r="F347" s="100"/>
    </row>
    <row r="348" spans="1:6">
      <c r="A348" s="365"/>
      <c r="B348" s="197" t="s">
        <v>456</v>
      </c>
      <c r="C348" s="64" t="s">
        <v>73</v>
      </c>
      <c r="D348" s="64" t="s">
        <v>711</v>
      </c>
      <c r="E348" s="64"/>
      <c r="F348" s="100"/>
    </row>
    <row r="349" spans="1:6">
      <c r="A349" s="363"/>
      <c r="B349" s="197" t="s">
        <v>1580</v>
      </c>
      <c r="C349" s="64"/>
      <c r="D349" s="64" t="s">
        <v>1437</v>
      </c>
      <c r="E349" s="64"/>
      <c r="F349" s="100"/>
    </row>
    <row r="350" spans="1:6">
      <c r="A350" s="364">
        <f>1+A346</f>
        <v>7</v>
      </c>
      <c r="B350" s="194" t="s">
        <v>459</v>
      </c>
      <c r="C350" s="195"/>
      <c r="D350" s="195"/>
      <c r="E350" s="195"/>
      <c r="F350" s="196"/>
    </row>
    <row r="351" spans="1:6">
      <c r="A351" s="365"/>
      <c r="B351" s="197" t="s">
        <v>460</v>
      </c>
      <c r="C351" s="64" t="s">
        <v>16</v>
      </c>
      <c r="D351" s="193" t="s">
        <v>461</v>
      </c>
      <c r="E351" s="64"/>
      <c r="F351" s="100"/>
    </row>
    <row r="352" spans="1:6">
      <c r="A352" s="365"/>
      <c r="B352" s="197" t="s">
        <v>462</v>
      </c>
      <c r="C352" s="64" t="s">
        <v>73</v>
      </c>
      <c r="D352" s="193" t="s">
        <v>150</v>
      </c>
      <c r="E352" s="64"/>
      <c r="F352" s="100"/>
    </row>
    <row r="353" spans="1:6">
      <c r="A353" s="363"/>
      <c r="B353" s="197" t="s">
        <v>1580</v>
      </c>
      <c r="C353" s="64"/>
      <c r="D353" s="64" t="s">
        <v>1437</v>
      </c>
      <c r="E353" s="64"/>
      <c r="F353" s="100"/>
    </row>
    <row r="354" spans="1:6">
      <c r="A354" s="364">
        <f>1+A350</f>
        <v>8</v>
      </c>
      <c r="B354" s="194" t="s">
        <v>712</v>
      </c>
      <c r="C354" s="195"/>
      <c r="D354" s="195"/>
      <c r="E354" s="195"/>
      <c r="F354" s="196"/>
    </row>
    <row r="355" spans="1:6">
      <c r="A355" s="365"/>
      <c r="B355" s="217" t="s">
        <v>713</v>
      </c>
      <c r="C355" s="218" t="s">
        <v>73</v>
      </c>
      <c r="D355" s="218" t="s">
        <v>714</v>
      </c>
      <c r="E355" s="64"/>
      <c r="F355" s="100"/>
    </row>
    <row r="356" spans="1:6">
      <c r="A356" s="363"/>
      <c r="B356" s="217" t="s">
        <v>715</v>
      </c>
      <c r="C356" s="218" t="s">
        <v>15</v>
      </c>
      <c r="D356" s="218" t="s">
        <v>716</v>
      </c>
      <c r="E356" s="64"/>
      <c r="F356" s="100"/>
    </row>
    <row r="357" spans="1:6" s="20" customFormat="1" ht="15">
      <c r="A357" s="212" t="s">
        <v>1582</v>
      </c>
      <c r="B357" s="213"/>
      <c r="C357" s="214"/>
      <c r="D357" s="214"/>
      <c r="E357" s="215"/>
      <c r="F357" s="216"/>
    </row>
    <row r="358" spans="1:6" s="20" customFormat="1">
      <c r="A358" s="509">
        <f>1+A354</f>
        <v>9</v>
      </c>
      <c r="B358" s="242" t="s">
        <v>1583</v>
      </c>
      <c r="C358" s="243"/>
      <c r="D358" s="243"/>
      <c r="E358" s="195"/>
      <c r="F358" s="196"/>
    </row>
    <row r="359" spans="1:6">
      <c r="A359" s="365"/>
      <c r="B359" s="197" t="s">
        <v>717</v>
      </c>
      <c r="C359" s="64" t="s">
        <v>133</v>
      </c>
      <c r="D359" s="64">
        <v>30</v>
      </c>
      <c r="E359" s="64"/>
      <c r="F359" s="100"/>
    </row>
    <row r="360" spans="1:6" ht="18.75">
      <c r="A360" s="365"/>
      <c r="B360" s="197" t="s">
        <v>718</v>
      </c>
      <c r="C360" s="64" t="s">
        <v>12</v>
      </c>
      <c r="D360" s="64" t="s">
        <v>719</v>
      </c>
      <c r="E360" s="64"/>
      <c r="F360" s="100"/>
    </row>
    <row r="361" spans="1:6">
      <c r="A361" s="365"/>
      <c r="B361" s="197" t="s">
        <v>720</v>
      </c>
      <c r="C361" s="64"/>
      <c r="D361" s="64" t="s">
        <v>23</v>
      </c>
      <c r="E361" s="64"/>
      <c r="F361" s="100"/>
    </row>
    <row r="362" spans="1:6">
      <c r="A362" s="365"/>
      <c r="B362" s="197" t="s">
        <v>721</v>
      </c>
      <c r="C362" s="64"/>
      <c r="D362" s="64" t="s">
        <v>19</v>
      </c>
      <c r="E362" s="64"/>
      <c r="F362" s="100"/>
    </row>
    <row r="363" spans="1:6">
      <c r="A363" s="365"/>
      <c r="B363" s="197" t="s">
        <v>722</v>
      </c>
      <c r="C363" s="64"/>
      <c r="D363" s="64" t="s">
        <v>19</v>
      </c>
      <c r="E363" s="64"/>
      <c r="F363" s="100"/>
    </row>
    <row r="364" spans="1:6">
      <c r="A364" s="365"/>
      <c r="B364" s="197" t="s">
        <v>723</v>
      </c>
      <c r="C364" s="64"/>
      <c r="D364" s="64">
        <v>3</v>
      </c>
      <c r="E364" s="64"/>
      <c r="F364" s="100"/>
    </row>
    <row r="365" spans="1:6">
      <c r="A365" s="365"/>
      <c r="B365" s="197" t="s">
        <v>1581</v>
      </c>
      <c r="C365" s="64"/>
      <c r="D365" s="64">
        <v>3</v>
      </c>
      <c r="E365" s="64"/>
      <c r="F365" s="100"/>
    </row>
    <row r="366" spans="1:6">
      <c r="A366" s="365"/>
      <c r="B366" s="197" t="s">
        <v>724</v>
      </c>
      <c r="C366" s="64"/>
      <c r="D366" s="64" t="s">
        <v>23</v>
      </c>
      <c r="E366" s="64"/>
      <c r="F366" s="100"/>
    </row>
    <row r="367" spans="1:6">
      <c r="A367" s="365"/>
      <c r="B367" s="197" t="s">
        <v>1377</v>
      </c>
      <c r="C367" s="218" t="s">
        <v>24</v>
      </c>
      <c r="D367" s="218" t="s">
        <v>725</v>
      </c>
      <c r="E367" s="64"/>
      <c r="F367" s="100"/>
    </row>
    <row r="368" spans="1:6">
      <c r="A368" s="365"/>
      <c r="B368" s="237" t="s">
        <v>726</v>
      </c>
      <c r="C368" s="238" t="s">
        <v>24</v>
      </c>
      <c r="D368" s="238" t="s">
        <v>727</v>
      </c>
      <c r="E368" s="64"/>
      <c r="F368" s="100"/>
    </row>
    <row r="369" spans="1:6">
      <c r="A369" s="365"/>
      <c r="B369" s="237" t="s">
        <v>728</v>
      </c>
      <c r="C369" s="218"/>
      <c r="D369" s="218" t="s">
        <v>23</v>
      </c>
      <c r="E369" s="64"/>
      <c r="F369" s="100"/>
    </row>
    <row r="370" spans="1:6">
      <c r="A370" s="363"/>
      <c r="B370" s="237" t="s">
        <v>729</v>
      </c>
      <c r="C370" s="218"/>
      <c r="D370" s="218">
        <v>2</v>
      </c>
      <c r="E370" s="64"/>
      <c r="F370" s="100"/>
    </row>
    <row r="371" spans="1:6" s="15" customFormat="1" ht="15">
      <c r="A371" s="212" t="s">
        <v>739</v>
      </c>
      <c r="B371" s="213"/>
      <c r="C371" s="214"/>
      <c r="D371" s="214"/>
      <c r="E371" s="215"/>
      <c r="F371" s="216"/>
    </row>
    <row r="372" spans="1:6">
      <c r="A372" s="364">
        <f>1+A358</f>
        <v>10</v>
      </c>
      <c r="B372" s="242" t="s">
        <v>740</v>
      </c>
      <c r="C372" s="243"/>
      <c r="D372" s="243"/>
      <c r="E372" s="195"/>
      <c r="F372" s="196"/>
    </row>
    <row r="373" spans="1:6">
      <c r="A373" s="365"/>
      <c r="B373" s="244" t="s">
        <v>741</v>
      </c>
      <c r="C373" s="218" t="s">
        <v>24</v>
      </c>
      <c r="D373" s="218" t="s">
        <v>742</v>
      </c>
      <c r="E373" s="64"/>
      <c r="F373" s="100"/>
    </row>
    <row r="374" spans="1:6">
      <c r="A374" s="365"/>
      <c r="B374" s="244" t="s">
        <v>743</v>
      </c>
      <c r="C374" s="218" t="s">
        <v>24</v>
      </c>
      <c r="D374" s="245" t="s">
        <v>744</v>
      </c>
      <c r="E374" s="64"/>
      <c r="F374" s="100"/>
    </row>
    <row r="375" spans="1:6">
      <c r="A375" s="365"/>
      <c r="B375" s="244" t="s">
        <v>745</v>
      </c>
      <c r="C375" s="218"/>
      <c r="D375" s="218"/>
      <c r="E375" s="64"/>
      <c r="F375" s="100"/>
    </row>
    <row r="376" spans="1:6">
      <c r="A376" s="365"/>
      <c r="B376" s="244" t="s">
        <v>746</v>
      </c>
      <c r="C376" s="218" t="s">
        <v>747</v>
      </c>
      <c r="D376" s="218" t="s">
        <v>748</v>
      </c>
      <c r="E376" s="64"/>
      <c r="F376" s="100"/>
    </row>
    <row r="377" spans="1:6">
      <c r="A377" s="363"/>
      <c r="B377" s="244" t="s">
        <v>749</v>
      </c>
      <c r="C377" s="218" t="s">
        <v>747</v>
      </c>
      <c r="D377" s="245" t="s">
        <v>750</v>
      </c>
      <c r="E377" s="64"/>
      <c r="F377" s="100"/>
    </row>
    <row r="378" spans="1:6">
      <c r="A378" s="364">
        <f>1+A372</f>
        <v>11</v>
      </c>
      <c r="B378" s="194" t="s">
        <v>751</v>
      </c>
      <c r="C378" s="195"/>
      <c r="D378" s="195"/>
      <c r="E378" s="195"/>
      <c r="F378" s="196"/>
    </row>
    <row r="379" spans="1:6" ht="15" customHeight="1">
      <c r="A379" s="365"/>
      <c r="B379" s="246" t="s">
        <v>752</v>
      </c>
      <c r="C379" s="64" t="s">
        <v>687</v>
      </c>
      <c r="D379" s="64" t="s">
        <v>753</v>
      </c>
      <c r="E379" s="64"/>
      <c r="F379" s="100"/>
    </row>
    <row r="380" spans="1:6" ht="15" customHeight="1">
      <c r="A380" s="365"/>
      <c r="B380" s="246" t="s">
        <v>754</v>
      </c>
      <c r="C380" s="64" t="s">
        <v>687</v>
      </c>
      <c r="D380" s="64" t="s">
        <v>755</v>
      </c>
      <c r="E380" s="64"/>
      <c r="F380" s="100"/>
    </row>
    <row r="381" spans="1:6" ht="15" customHeight="1">
      <c r="A381" s="365"/>
      <c r="B381" s="246" t="s">
        <v>756</v>
      </c>
      <c r="C381" s="64" t="s">
        <v>687</v>
      </c>
      <c r="D381" s="64" t="s">
        <v>753</v>
      </c>
      <c r="E381" s="64"/>
      <c r="F381" s="100"/>
    </row>
    <row r="382" spans="1:6" ht="15" customHeight="1">
      <c r="A382" s="365"/>
      <c r="B382" s="246" t="s">
        <v>757</v>
      </c>
      <c r="C382" s="64" t="s">
        <v>687</v>
      </c>
      <c r="D382" s="64" t="s">
        <v>755</v>
      </c>
      <c r="E382" s="64"/>
      <c r="F382" s="100"/>
    </row>
    <row r="383" spans="1:6">
      <c r="A383" s="365"/>
      <c r="B383" s="246" t="s">
        <v>758</v>
      </c>
      <c r="C383" s="64" t="s">
        <v>29</v>
      </c>
      <c r="D383" s="64" t="s">
        <v>639</v>
      </c>
      <c r="E383" s="64"/>
      <c r="F383" s="100"/>
    </row>
    <row r="384" spans="1:6">
      <c r="A384" s="365"/>
      <c r="B384" s="246" t="s">
        <v>759</v>
      </c>
      <c r="C384" s="64"/>
      <c r="D384" s="64" t="s">
        <v>760</v>
      </c>
      <c r="E384" s="64"/>
      <c r="F384" s="100"/>
    </row>
    <row r="385" spans="1:11">
      <c r="A385" s="363"/>
      <c r="B385" s="246" t="s">
        <v>1379</v>
      </c>
      <c r="C385" s="64" t="s">
        <v>687</v>
      </c>
      <c r="D385" s="64">
        <v>0.05</v>
      </c>
      <c r="E385" s="64"/>
      <c r="F385" s="100"/>
    </row>
    <row r="386" spans="1:11">
      <c r="A386" s="364">
        <f>1+A378</f>
        <v>12</v>
      </c>
      <c r="B386" s="194" t="s">
        <v>761</v>
      </c>
      <c r="C386" s="195"/>
      <c r="D386" s="195"/>
      <c r="E386" s="195"/>
      <c r="F386" s="196"/>
    </row>
    <row r="387" spans="1:11">
      <c r="A387" s="365"/>
      <c r="B387" s="246" t="s">
        <v>762</v>
      </c>
      <c r="C387" s="64"/>
      <c r="D387" s="64" t="s">
        <v>23</v>
      </c>
      <c r="E387" s="64"/>
      <c r="F387" s="100"/>
    </row>
    <row r="388" spans="1:11">
      <c r="A388" s="365"/>
      <c r="B388" s="246" t="s">
        <v>763</v>
      </c>
      <c r="C388" s="64"/>
      <c r="D388" s="64" t="s">
        <v>23</v>
      </c>
      <c r="E388" s="64"/>
      <c r="F388" s="100"/>
    </row>
    <row r="389" spans="1:11">
      <c r="A389" s="365"/>
      <c r="B389" s="246" t="s">
        <v>764</v>
      </c>
      <c r="C389" s="64"/>
      <c r="D389" s="64" t="s">
        <v>23</v>
      </c>
      <c r="E389" s="64"/>
      <c r="F389" s="100"/>
      <c r="K389" s="21"/>
    </row>
    <row r="390" spans="1:11">
      <c r="A390" s="363"/>
      <c r="B390" s="246" t="s">
        <v>765</v>
      </c>
      <c r="C390" s="64"/>
      <c r="D390" s="64" t="s">
        <v>23</v>
      </c>
      <c r="E390" s="64"/>
      <c r="F390" s="100"/>
    </row>
    <row r="391" spans="1:11" ht="15">
      <c r="A391" s="212" t="s">
        <v>769</v>
      </c>
      <c r="B391" s="213"/>
      <c r="C391" s="214"/>
      <c r="D391" s="214"/>
      <c r="E391" s="215"/>
      <c r="F391" s="216"/>
    </row>
    <row r="392" spans="1:11">
      <c r="A392" s="364">
        <f>1+A386</f>
        <v>13</v>
      </c>
      <c r="B392" s="208" t="s">
        <v>598</v>
      </c>
      <c r="C392" s="162"/>
      <c r="D392" s="162"/>
      <c r="E392" s="195"/>
      <c r="F392" s="196"/>
    </row>
    <row r="393" spans="1:11">
      <c r="A393" s="365"/>
      <c r="B393" s="210" t="s">
        <v>599</v>
      </c>
      <c r="C393" s="162"/>
      <c r="D393" s="162"/>
      <c r="E393" s="195"/>
      <c r="F393" s="196"/>
    </row>
    <row r="394" spans="1:11" ht="15.75" customHeight="1">
      <c r="A394" s="365"/>
      <c r="B394" s="209" t="s">
        <v>600</v>
      </c>
      <c r="C394" s="199" t="s">
        <v>601</v>
      </c>
      <c r="D394" s="199" t="s">
        <v>602</v>
      </c>
      <c r="E394" s="64"/>
      <c r="F394" s="100"/>
    </row>
    <row r="395" spans="1:11" ht="15.75" customHeight="1">
      <c r="A395" s="365"/>
      <c r="B395" s="228" t="s">
        <v>603</v>
      </c>
      <c r="C395" s="64" t="s">
        <v>601</v>
      </c>
      <c r="D395" s="64">
        <v>5</v>
      </c>
      <c r="E395" s="64"/>
      <c r="F395" s="100"/>
    </row>
    <row r="396" spans="1:11" ht="15.75" customHeight="1">
      <c r="A396" s="365"/>
      <c r="B396" s="209" t="s">
        <v>604</v>
      </c>
      <c r="C396" s="199" t="s">
        <v>605</v>
      </c>
      <c r="D396" s="229" t="str">
        <f>"5 - 80"</f>
        <v>5 - 80</v>
      </c>
      <c r="E396" s="64"/>
      <c r="F396" s="100"/>
    </row>
    <row r="397" spans="1:11" ht="15.75" customHeight="1">
      <c r="A397" s="365"/>
      <c r="B397" s="228" t="s">
        <v>606</v>
      </c>
      <c r="C397" s="64" t="s">
        <v>605</v>
      </c>
      <c r="D397" s="64">
        <v>1</v>
      </c>
      <c r="E397" s="64"/>
      <c r="F397" s="100"/>
    </row>
    <row r="398" spans="1:11" ht="15.75" customHeight="1">
      <c r="A398" s="365"/>
      <c r="B398" s="209" t="s">
        <v>607</v>
      </c>
      <c r="C398" s="199" t="s">
        <v>12</v>
      </c>
      <c r="D398" s="229" t="str">
        <f>"2 - 50"</f>
        <v>2 - 50</v>
      </c>
      <c r="E398" s="64"/>
      <c r="F398" s="100"/>
    </row>
    <row r="399" spans="1:11">
      <c r="A399" s="365"/>
      <c r="B399" s="209" t="s">
        <v>608</v>
      </c>
      <c r="C399" s="199"/>
      <c r="D399" s="199" t="s">
        <v>23</v>
      </c>
      <c r="E399" s="64"/>
      <c r="F399" s="100"/>
    </row>
    <row r="400" spans="1:11">
      <c r="A400" s="365"/>
      <c r="B400" s="209" t="s">
        <v>609</v>
      </c>
      <c r="C400" s="199" t="s">
        <v>12</v>
      </c>
      <c r="D400" s="199" t="s">
        <v>610</v>
      </c>
      <c r="E400" s="177"/>
      <c r="F400" s="178"/>
    </row>
    <row r="401" spans="1:10">
      <c r="A401" s="365"/>
      <c r="B401" s="209" t="s">
        <v>611</v>
      </c>
      <c r="C401" s="199" t="s">
        <v>12</v>
      </c>
      <c r="D401" s="229" t="str">
        <f>"10 - 50"</f>
        <v>10 - 50</v>
      </c>
      <c r="E401" s="177"/>
      <c r="F401" s="178"/>
    </row>
    <row r="402" spans="1:10">
      <c r="A402" s="365"/>
      <c r="B402" s="228" t="s">
        <v>612</v>
      </c>
      <c r="C402" s="64" t="s">
        <v>133</v>
      </c>
      <c r="D402" s="64" t="s">
        <v>613</v>
      </c>
      <c r="E402" s="177"/>
      <c r="F402" s="178"/>
    </row>
    <row r="403" spans="1:10">
      <c r="A403" s="365"/>
      <c r="B403" s="198" t="s">
        <v>614</v>
      </c>
      <c r="C403" s="199" t="s">
        <v>133</v>
      </c>
      <c r="D403" s="199">
        <v>50</v>
      </c>
      <c r="E403" s="177"/>
      <c r="F403" s="178"/>
    </row>
    <row r="404" spans="1:10">
      <c r="A404" s="365"/>
      <c r="B404" s="210" t="s">
        <v>615</v>
      </c>
      <c r="C404" s="162"/>
      <c r="D404" s="162"/>
      <c r="E404" s="174"/>
      <c r="F404" s="175"/>
    </row>
    <row r="405" spans="1:10">
      <c r="A405" s="365"/>
      <c r="B405" s="209" t="s">
        <v>616</v>
      </c>
      <c r="C405" s="199"/>
      <c r="D405" s="199" t="s">
        <v>23</v>
      </c>
      <c r="E405" s="177"/>
      <c r="F405" s="178"/>
    </row>
    <row r="406" spans="1:10">
      <c r="A406" s="365"/>
      <c r="B406" s="209" t="s">
        <v>617</v>
      </c>
      <c r="C406" s="199"/>
      <c r="D406" s="199" t="s">
        <v>23</v>
      </c>
      <c r="E406" s="177"/>
      <c r="F406" s="178"/>
    </row>
    <row r="407" spans="1:10">
      <c r="A407" s="365"/>
      <c r="B407" s="209" t="s">
        <v>618</v>
      </c>
      <c r="C407" s="199"/>
      <c r="D407" s="199" t="s">
        <v>23</v>
      </c>
      <c r="E407" s="177"/>
      <c r="F407" s="178"/>
    </row>
    <row r="408" spans="1:10">
      <c r="A408" s="365"/>
      <c r="B408" s="209" t="s">
        <v>619</v>
      </c>
      <c r="C408" s="199"/>
      <c r="D408" s="199" t="s">
        <v>23</v>
      </c>
      <c r="E408" s="177"/>
      <c r="F408" s="178"/>
    </row>
    <row r="409" spans="1:10">
      <c r="A409" s="365"/>
      <c r="B409" s="198" t="s">
        <v>620</v>
      </c>
      <c r="C409" s="199"/>
      <c r="D409" s="199" t="s">
        <v>23</v>
      </c>
      <c r="E409" s="177"/>
      <c r="F409" s="178"/>
      <c r="J409" s="612"/>
    </row>
    <row r="410" spans="1:10">
      <c r="A410" s="365"/>
      <c r="B410" s="198" t="s">
        <v>621</v>
      </c>
      <c r="C410" s="199"/>
      <c r="D410" s="199" t="s">
        <v>23</v>
      </c>
      <c r="E410" s="177"/>
      <c r="F410" s="178"/>
    </row>
    <row r="411" spans="1:10" ht="28.5">
      <c r="A411" s="365"/>
      <c r="B411" s="198" t="s">
        <v>622</v>
      </c>
      <c r="C411" s="199"/>
      <c r="D411" s="199" t="s">
        <v>23</v>
      </c>
      <c r="E411" s="177"/>
      <c r="F411" s="178"/>
    </row>
    <row r="412" spans="1:10" ht="28.5">
      <c r="A412" s="365"/>
      <c r="B412" s="198" t="s">
        <v>623</v>
      </c>
      <c r="C412" s="199"/>
      <c r="D412" s="199" t="s">
        <v>23</v>
      </c>
      <c r="E412" s="177"/>
      <c r="F412" s="178"/>
    </row>
    <row r="413" spans="1:10">
      <c r="A413" s="365"/>
      <c r="B413" s="198" t="s">
        <v>624</v>
      </c>
      <c r="C413" s="199"/>
      <c r="D413" s="199" t="s">
        <v>23</v>
      </c>
      <c r="E413" s="177"/>
      <c r="F413" s="178"/>
    </row>
    <row r="414" spans="1:10" ht="15" thickBot="1">
      <c r="A414" s="485"/>
      <c r="B414" s="247" t="s">
        <v>625</v>
      </c>
      <c r="C414" s="234"/>
      <c r="D414" s="234" t="s">
        <v>23</v>
      </c>
      <c r="E414" s="187"/>
      <c r="F414" s="188"/>
    </row>
    <row r="415" spans="1:10" s="20" customFormat="1" ht="15">
      <c r="A415" s="212" t="s">
        <v>1818</v>
      </c>
      <c r="B415" s="213"/>
      <c r="C415" s="214"/>
      <c r="D415" s="214"/>
      <c r="E415" s="215"/>
      <c r="F415" s="216"/>
    </row>
    <row r="416" spans="1:10">
      <c r="A416" s="365">
        <f>1+A392</f>
        <v>14</v>
      </c>
      <c r="B416" s="210" t="s">
        <v>685</v>
      </c>
      <c r="C416" s="162"/>
      <c r="D416" s="162"/>
      <c r="E416" s="174"/>
      <c r="F416" s="175"/>
    </row>
    <row r="417" spans="1:6">
      <c r="A417" s="365"/>
      <c r="B417" s="209" t="s">
        <v>686</v>
      </c>
      <c r="C417" s="199" t="s">
        <v>687</v>
      </c>
      <c r="D417" s="199" t="s">
        <v>688</v>
      </c>
      <c r="E417" s="177"/>
      <c r="F417" s="178"/>
    </row>
    <row r="418" spans="1:6">
      <c r="A418" s="365"/>
      <c r="B418" s="209" t="s">
        <v>689</v>
      </c>
      <c r="C418" s="199"/>
      <c r="D418" s="199" t="s">
        <v>690</v>
      </c>
      <c r="E418" s="177"/>
      <c r="F418" s="178"/>
    </row>
    <row r="419" spans="1:6">
      <c r="A419" s="365"/>
      <c r="B419" s="209" t="s">
        <v>691</v>
      </c>
      <c r="C419" s="199" t="s">
        <v>133</v>
      </c>
      <c r="D419" s="199" t="s">
        <v>692</v>
      </c>
      <c r="E419" s="177"/>
      <c r="F419" s="178"/>
    </row>
    <row r="420" spans="1:6">
      <c r="A420" s="365"/>
      <c r="B420" s="209" t="s">
        <v>693</v>
      </c>
      <c r="C420" s="199" t="s">
        <v>133</v>
      </c>
      <c r="D420" s="199" t="s">
        <v>694</v>
      </c>
      <c r="E420" s="177"/>
      <c r="F420" s="178"/>
    </row>
    <row r="421" spans="1:6">
      <c r="A421" s="365"/>
      <c r="B421" s="198" t="s">
        <v>695</v>
      </c>
      <c r="C421" s="199" t="s">
        <v>133</v>
      </c>
      <c r="D421" s="199" t="s">
        <v>653</v>
      </c>
      <c r="E421" s="177"/>
      <c r="F421" s="178"/>
    </row>
    <row r="422" spans="1:6">
      <c r="A422" s="363"/>
      <c r="B422" s="198" t="s">
        <v>1817</v>
      </c>
      <c r="C422" s="199"/>
      <c r="D422" s="199" t="s">
        <v>19</v>
      </c>
      <c r="E422" s="177"/>
      <c r="F422" s="178"/>
    </row>
    <row r="423" spans="1:6" s="15" customFormat="1" ht="15">
      <c r="A423" s="212" t="s">
        <v>733</v>
      </c>
      <c r="B423" s="213"/>
      <c r="C423" s="214"/>
      <c r="D423" s="214"/>
      <c r="E423" s="215"/>
      <c r="F423" s="216"/>
    </row>
    <row r="424" spans="1:6">
      <c r="A424" s="82">
        <f>1+A416</f>
        <v>15</v>
      </c>
      <c r="B424" s="217" t="s">
        <v>734</v>
      </c>
      <c r="C424" s="218"/>
      <c r="D424" s="218" t="s">
        <v>23</v>
      </c>
      <c r="E424" s="177"/>
      <c r="F424" s="178"/>
    </row>
    <row r="425" spans="1:6">
      <c r="A425" s="82">
        <f>1+A424</f>
        <v>16</v>
      </c>
      <c r="B425" s="217" t="s">
        <v>735</v>
      </c>
      <c r="C425" s="218"/>
      <c r="D425" s="218" t="s">
        <v>23</v>
      </c>
      <c r="E425" s="177"/>
      <c r="F425" s="178"/>
    </row>
    <row r="426" spans="1:6">
      <c r="A426" s="82">
        <f>1+A425</f>
        <v>17</v>
      </c>
      <c r="B426" s="217" t="s">
        <v>1584</v>
      </c>
      <c r="C426" s="218"/>
      <c r="D426" s="218" t="s">
        <v>23</v>
      </c>
      <c r="E426" s="177"/>
      <c r="F426" s="178"/>
    </row>
    <row r="427" spans="1:6" s="15" customFormat="1" ht="15">
      <c r="A427" s="212" t="s">
        <v>495</v>
      </c>
      <c r="B427" s="213"/>
      <c r="C427" s="214"/>
      <c r="D427" s="214"/>
      <c r="E427" s="215"/>
      <c r="F427" s="216"/>
    </row>
    <row r="428" spans="1:6">
      <c r="A428" s="82">
        <f>1+A426</f>
        <v>18</v>
      </c>
      <c r="B428" s="217" t="s">
        <v>496</v>
      </c>
      <c r="C428" s="218"/>
      <c r="D428" s="218" t="s">
        <v>497</v>
      </c>
      <c r="E428" s="64"/>
      <c r="F428" s="100"/>
    </row>
    <row r="429" spans="1:6">
      <c r="A429" s="482">
        <f>1+A428</f>
        <v>19</v>
      </c>
      <c r="B429" s="217" t="s">
        <v>498</v>
      </c>
      <c r="C429" s="218"/>
      <c r="D429" s="218" t="s">
        <v>499</v>
      </c>
      <c r="E429" s="64"/>
      <c r="F429" s="100"/>
    </row>
    <row r="430" spans="1:6">
      <c r="A430" s="363"/>
      <c r="B430" s="217" t="s">
        <v>500</v>
      </c>
      <c r="C430" s="218"/>
      <c r="D430" s="218" t="s">
        <v>501</v>
      </c>
      <c r="E430" s="64"/>
      <c r="F430" s="100"/>
    </row>
    <row r="431" spans="1:6">
      <c r="A431" s="82">
        <f>1+A429</f>
        <v>20</v>
      </c>
      <c r="B431" s="63" t="s">
        <v>65</v>
      </c>
      <c r="C431" s="64" t="s">
        <v>10</v>
      </c>
      <c r="D431" s="64">
        <v>60</v>
      </c>
      <c r="E431" s="64"/>
      <c r="F431" s="100"/>
    </row>
    <row r="432" spans="1:6">
      <c r="A432" s="82">
        <f>1+A431</f>
        <v>21</v>
      </c>
      <c r="B432" s="63" t="s">
        <v>464</v>
      </c>
      <c r="C432" s="64"/>
      <c r="D432" s="64" t="s">
        <v>23</v>
      </c>
      <c r="E432" s="64"/>
      <c r="F432" s="100"/>
    </row>
    <row r="433" spans="1:10">
      <c r="A433" s="364">
        <f>1+A432</f>
        <v>22</v>
      </c>
      <c r="B433" s="194" t="s">
        <v>465</v>
      </c>
      <c r="C433" s="195"/>
      <c r="D433" s="195"/>
      <c r="E433" s="195"/>
      <c r="F433" s="196"/>
    </row>
    <row r="434" spans="1:10">
      <c r="A434" s="365"/>
      <c r="B434" s="198" t="s">
        <v>667</v>
      </c>
      <c r="C434" s="199"/>
      <c r="D434" s="199" t="s">
        <v>23</v>
      </c>
      <c r="E434" s="64"/>
      <c r="F434" s="100"/>
      <c r="J434" s="21"/>
    </row>
    <row r="435" spans="1:10">
      <c r="A435" s="365"/>
      <c r="B435" s="209" t="str">
        <f>"Protocolo utilizado"</f>
        <v>Protocolo utilizado</v>
      </c>
      <c r="C435" s="199"/>
      <c r="D435" s="199" t="s">
        <v>206</v>
      </c>
      <c r="E435" s="64"/>
      <c r="F435" s="100"/>
    </row>
    <row r="436" spans="1:10" ht="30" customHeight="1">
      <c r="A436" s="365"/>
      <c r="B436" s="209" t="str">
        <f>"Interfaz"</f>
        <v>Interfaz</v>
      </c>
      <c r="C436" s="199"/>
      <c r="D436" s="129" t="s">
        <v>1440</v>
      </c>
      <c r="E436" s="64"/>
      <c r="F436" s="100"/>
      <c r="J436" s="21"/>
    </row>
    <row r="437" spans="1:10">
      <c r="A437" s="365"/>
      <c r="B437" s="209" t="str">
        <f>"Tipo de Conector"</f>
        <v>Tipo de Conector</v>
      </c>
      <c r="C437" s="199"/>
      <c r="D437" s="199" t="s">
        <v>1881</v>
      </c>
      <c r="E437" s="64"/>
      <c r="F437" s="100"/>
    </row>
    <row r="438" spans="1:10">
      <c r="A438" s="365"/>
      <c r="B438" s="198" t="s">
        <v>668</v>
      </c>
      <c r="C438" s="199"/>
      <c r="D438" s="199" t="s">
        <v>23</v>
      </c>
      <c r="E438" s="64"/>
      <c r="F438" s="100"/>
    </row>
    <row r="439" spans="1:10">
      <c r="A439" s="365"/>
      <c r="B439" s="209" t="str">
        <f>"Protocolo"</f>
        <v>Protocolo</v>
      </c>
      <c r="C439" s="199"/>
      <c r="D439" s="199" t="s">
        <v>1577</v>
      </c>
      <c r="E439" s="64"/>
      <c r="F439" s="100"/>
    </row>
    <row r="440" spans="1:10">
      <c r="A440" s="365"/>
      <c r="B440" s="209" t="str">
        <f>"Interfaz"</f>
        <v>Interfaz</v>
      </c>
      <c r="C440" s="199"/>
      <c r="D440" s="199" t="s">
        <v>653</v>
      </c>
      <c r="E440" s="64"/>
      <c r="F440" s="100"/>
    </row>
    <row r="441" spans="1:10">
      <c r="A441" s="365"/>
      <c r="B441" s="209" t="str">
        <f>"Tipo de Conector"</f>
        <v>Tipo de Conector</v>
      </c>
      <c r="C441" s="199"/>
      <c r="D441" s="199" t="s">
        <v>653</v>
      </c>
      <c r="E441" s="64"/>
      <c r="F441" s="100"/>
    </row>
    <row r="442" spans="1:10">
      <c r="A442" s="365"/>
      <c r="B442" s="198" t="s">
        <v>471</v>
      </c>
      <c r="C442" s="199"/>
      <c r="D442" s="199" t="s">
        <v>23</v>
      </c>
      <c r="E442" s="64"/>
      <c r="F442" s="100"/>
    </row>
    <row r="443" spans="1:10">
      <c r="A443" s="365"/>
      <c r="B443" s="209" t="str">
        <f>"Protocolo utilizado a través de puerto"</f>
        <v>Protocolo utilizado a través de puerto</v>
      </c>
      <c r="C443" s="199"/>
      <c r="D443" s="199" t="s">
        <v>362</v>
      </c>
      <c r="E443" s="64"/>
      <c r="F443" s="100"/>
    </row>
    <row r="444" spans="1:10" ht="57">
      <c r="A444" s="365"/>
      <c r="B444" s="209" t="str">
        <f>"Protocolo utilizado a través de red"</f>
        <v>Protocolo utilizado a través de red</v>
      </c>
      <c r="C444" s="199"/>
      <c r="D444" s="129" t="s">
        <v>1439</v>
      </c>
      <c r="E444" s="64"/>
      <c r="F444" s="100"/>
    </row>
    <row r="445" spans="1:10">
      <c r="A445" s="363"/>
      <c r="B445" s="198" t="s">
        <v>472</v>
      </c>
      <c r="C445" s="199"/>
      <c r="D445" s="199" t="s">
        <v>23</v>
      </c>
      <c r="E445" s="64"/>
      <c r="F445" s="100"/>
    </row>
    <row r="446" spans="1:10">
      <c r="A446" s="82">
        <f>1+A433</f>
        <v>23</v>
      </c>
      <c r="B446" s="63" t="s">
        <v>473</v>
      </c>
      <c r="C446" s="64"/>
      <c r="D446" s="193" t="s">
        <v>474</v>
      </c>
      <c r="E446" s="64"/>
      <c r="F446" s="100"/>
    </row>
    <row r="447" spans="1:10">
      <c r="A447" s="364">
        <f>1+A446</f>
        <v>24</v>
      </c>
      <c r="B447" s="205" t="s">
        <v>475</v>
      </c>
      <c r="C447" s="199"/>
      <c r="D447" s="199"/>
      <c r="E447" s="64"/>
      <c r="F447" s="100"/>
    </row>
    <row r="448" spans="1:10">
      <c r="A448" s="365"/>
      <c r="B448" s="198" t="s">
        <v>476</v>
      </c>
      <c r="C448" s="199"/>
      <c r="D448" s="199" t="s">
        <v>1437</v>
      </c>
      <c r="E448" s="64"/>
      <c r="F448" s="100"/>
    </row>
    <row r="449" spans="1:11">
      <c r="A449" s="365"/>
      <c r="B449" s="209" t="str">
        <f>"Tensión asignada entradas digitales"</f>
        <v>Tensión asignada entradas digitales</v>
      </c>
      <c r="C449" s="199" t="s">
        <v>268</v>
      </c>
      <c r="D449" s="199">
        <v>125</v>
      </c>
      <c r="E449" s="64"/>
      <c r="F449" s="100"/>
    </row>
    <row r="450" spans="1:11">
      <c r="A450" s="365"/>
      <c r="B450" s="198" t="s">
        <v>477</v>
      </c>
      <c r="C450" s="199"/>
      <c r="D450" s="199" t="s">
        <v>1437</v>
      </c>
      <c r="E450" s="64"/>
      <c r="F450" s="100"/>
    </row>
    <row r="451" spans="1:11">
      <c r="A451" s="365"/>
      <c r="B451" s="209" t="str">
        <f>"Capacidad de maniobra de corrientes inductivas"</f>
        <v>Capacidad de maniobra de corrientes inductivas</v>
      </c>
      <c r="C451" s="199" t="s">
        <v>24</v>
      </c>
      <c r="D451" s="199">
        <v>5</v>
      </c>
      <c r="E451" s="64"/>
      <c r="F451" s="100"/>
    </row>
    <row r="452" spans="1:11">
      <c r="A452" s="363"/>
      <c r="B452" s="209" t="str">
        <f>"Soportabilidad de tensión de los contactos"</f>
        <v>Soportabilidad de tensión de los contactos</v>
      </c>
      <c r="C452" s="199" t="s">
        <v>268</v>
      </c>
      <c r="D452" s="199">
        <v>250</v>
      </c>
      <c r="E452" s="64"/>
      <c r="F452" s="100"/>
    </row>
    <row r="453" spans="1:11">
      <c r="A453" s="364">
        <f>1+A447</f>
        <v>25</v>
      </c>
      <c r="B453" s="208" t="s">
        <v>730</v>
      </c>
      <c r="C453" s="162"/>
      <c r="D453" s="162" t="s">
        <v>23</v>
      </c>
      <c r="E453" s="195"/>
      <c r="F453" s="196"/>
    </row>
    <row r="454" spans="1:11">
      <c r="A454" s="365"/>
      <c r="B454" s="205" t="s">
        <v>672</v>
      </c>
      <c r="C454" s="199"/>
      <c r="D454" s="199" t="s">
        <v>19</v>
      </c>
      <c r="E454" s="64"/>
      <c r="F454" s="100"/>
    </row>
    <row r="455" spans="1:11">
      <c r="A455" s="365"/>
      <c r="B455" s="198" t="s">
        <v>481</v>
      </c>
      <c r="C455" s="199" t="s">
        <v>10</v>
      </c>
      <c r="D455" s="199" t="s">
        <v>482</v>
      </c>
      <c r="E455" s="64"/>
      <c r="F455" s="100"/>
    </row>
    <row r="456" spans="1:11">
      <c r="A456" s="363"/>
      <c r="B456" s="198" t="s">
        <v>483</v>
      </c>
      <c r="C456" s="199"/>
      <c r="D456" s="199">
        <v>10</v>
      </c>
      <c r="E456" s="64"/>
      <c r="F456" s="100"/>
    </row>
    <row r="457" spans="1:11">
      <c r="A457" s="82">
        <f>1+A453</f>
        <v>26</v>
      </c>
      <c r="B457" s="205" t="s">
        <v>673</v>
      </c>
      <c r="C457" s="199" t="s">
        <v>133</v>
      </c>
      <c r="D457" s="199">
        <v>1</v>
      </c>
      <c r="E457" s="64"/>
      <c r="F457" s="100"/>
    </row>
    <row r="458" spans="1:11">
      <c r="A458" s="364">
        <f>1+A457</f>
        <v>27</v>
      </c>
      <c r="B458" s="239" t="s">
        <v>1378</v>
      </c>
      <c r="C458" s="195"/>
      <c r="D458" s="195"/>
      <c r="E458" s="195"/>
      <c r="F458" s="196"/>
    </row>
    <row r="459" spans="1:11">
      <c r="A459" s="365"/>
      <c r="B459" s="240" t="s">
        <v>731</v>
      </c>
      <c r="C459" s="64" t="s">
        <v>24</v>
      </c>
      <c r="D459" s="64">
        <v>5</v>
      </c>
      <c r="E459" s="64"/>
      <c r="F459" s="100"/>
    </row>
    <row r="460" spans="1:11">
      <c r="A460" s="363"/>
      <c r="B460" s="240" t="s">
        <v>732</v>
      </c>
      <c r="C460" s="64" t="s">
        <v>24</v>
      </c>
      <c r="D460" s="64">
        <v>30</v>
      </c>
      <c r="E460" s="64"/>
      <c r="F460" s="100"/>
    </row>
    <row r="461" spans="1:11" ht="15.75" customHeight="1">
      <c r="A461" s="82">
        <f>1+A458</f>
        <v>28</v>
      </c>
      <c r="B461" s="63" t="s">
        <v>503</v>
      </c>
      <c r="C461" s="64" t="s">
        <v>26</v>
      </c>
      <c r="D461" s="64">
        <v>50000</v>
      </c>
      <c r="E461" s="64"/>
      <c r="F461" s="100"/>
    </row>
    <row r="462" spans="1:11">
      <c r="A462" s="82">
        <f>1+A461</f>
        <v>29</v>
      </c>
      <c r="B462" s="63" t="s">
        <v>31</v>
      </c>
      <c r="C462" s="64"/>
      <c r="D462" s="64" t="s">
        <v>32</v>
      </c>
      <c r="E462" s="64"/>
      <c r="F462" s="100"/>
      <c r="K462" s="21"/>
    </row>
    <row r="463" spans="1:11" ht="15">
      <c r="A463" s="212" t="s">
        <v>650</v>
      </c>
      <c r="B463" s="213"/>
      <c r="C463" s="214"/>
      <c r="D463" s="214"/>
      <c r="E463" s="215"/>
      <c r="F463" s="216"/>
    </row>
    <row r="464" spans="1:11" ht="28.5">
      <c r="A464" s="424">
        <f>1+A462</f>
        <v>30</v>
      </c>
      <c r="B464" s="205" t="s">
        <v>651</v>
      </c>
      <c r="C464" s="199" t="s">
        <v>652</v>
      </c>
      <c r="D464" s="206" t="s">
        <v>653</v>
      </c>
      <c r="E464" s="177"/>
      <c r="F464" s="178"/>
    </row>
    <row r="465" spans="1:6" ht="29.25" thickBot="1">
      <c r="A465" s="510">
        <f>1+A464</f>
        <v>31</v>
      </c>
      <c r="B465" s="233" t="s">
        <v>654</v>
      </c>
      <c r="C465" s="234"/>
      <c r="D465" s="235" t="s">
        <v>23</v>
      </c>
      <c r="E465" s="187"/>
      <c r="F465" s="188"/>
    </row>
    <row r="466" spans="1:6">
      <c r="A466" s="263"/>
      <c r="B466" s="264"/>
      <c r="C466" s="29"/>
      <c r="D466" s="265"/>
      <c r="E466" s="266"/>
      <c r="F466" s="266"/>
    </row>
    <row r="467" spans="1:6" ht="15.75" thickBot="1">
      <c r="A467" s="417" t="s">
        <v>736</v>
      </c>
      <c r="B467" s="418"/>
      <c r="C467" s="419"/>
      <c r="D467" s="419"/>
      <c r="E467" s="419"/>
      <c r="F467" s="419"/>
    </row>
    <row r="468" spans="1:6" ht="24">
      <c r="A468" s="505" t="s">
        <v>3</v>
      </c>
      <c r="B468" s="506" t="s">
        <v>4</v>
      </c>
      <c r="C468" s="507" t="s">
        <v>2</v>
      </c>
      <c r="D468" s="507" t="s">
        <v>5</v>
      </c>
      <c r="E468" s="507" t="s">
        <v>6</v>
      </c>
      <c r="F468" s="508" t="s">
        <v>41</v>
      </c>
    </row>
    <row r="469" spans="1:6">
      <c r="A469" s="82">
        <v>1</v>
      </c>
      <c r="B469" s="63" t="s">
        <v>7</v>
      </c>
      <c r="C469" s="64"/>
      <c r="D469" s="64" t="s">
        <v>653</v>
      </c>
      <c r="E469" s="64"/>
      <c r="F469" s="100"/>
    </row>
    <row r="470" spans="1:6">
      <c r="A470" s="82">
        <f>1+A469</f>
        <v>2</v>
      </c>
      <c r="B470" s="63" t="s">
        <v>8</v>
      </c>
      <c r="C470" s="64"/>
      <c r="D470" s="64" t="s">
        <v>653</v>
      </c>
      <c r="E470" s="64"/>
      <c r="F470" s="100"/>
    </row>
    <row r="471" spans="1:6">
      <c r="A471" s="82">
        <f>1+A470</f>
        <v>3</v>
      </c>
      <c r="B471" s="63" t="s">
        <v>698</v>
      </c>
      <c r="C471" s="64"/>
      <c r="D471" s="64" t="s">
        <v>653</v>
      </c>
      <c r="E471" s="64"/>
      <c r="F471" s="100"/>
    </row>
    <row r="472" spans="1:6">
      <c r="A472" s="82">
        <f>1+A471</f>
        <v>4</v>
      </c>
      <c r="B472" s="63" t="s">
        <v>21</v>
      </c>
      <c r="C472" s="64"/>
      <c r="D472" s="64" t="s">
        <v>449</v>
      </c>
      <c r="E472" s="64"/>
      <c r="F472" s="100"/>
    </row>
    <row r="473" spans="1:6">
      <c r="A473" s="364">
        <f>1+A472</f>
        <v>5</v>
      </c>
      <c r="B473" s="194" t="s">
        <v>91</v>
      </c>
      <c r="C473" s="195"/>
      <c r="D473" s="195"/>
      <c r="E473" s="195"/>
      <c r="F473" s="196"/>
    </row>
    <row r="474" spans="1:6">
      <c r="A474" s="365"/>
      <c r="B474" s="63" t="s">
        <v>451</v>
      </c>
      <c r="C474" s="64" t="s">
        <v>16</v>
      </c>
      <c r="D474" s="64">
        <v>125</v>
      </c>
      <c r="E474" s="64"/>
      <c r="F474" s="100"/>
    </row>
    <row r="475" spans="1:6">
      <c r="A475" s="363"/>
      <c r="B475" s="63" t="s">
        <v>94</v>
      </c>
      <c r="C475" s="64" t="s">
        <v>12</v>
      </c>
      <c r="D475" s="64" t="s">
        <v>223</v>
      </c>
      <c r="E475" s="64"/>
      <c r="F475" s="100"/>
    </row>
    <row r="476" spans="1:6">
      <c r="A476" s="364">
        <f>1+A473</f>
        <v>6</v>
      </c>
      <c r="B476" s="194" t="s">
        <v>455</v>
      </c>
      <c r="C476" s="195"/>
      <c r="D476" s="195"/>
      <c r="E476" s="195"/>
      <c r="F476" s="196"/>
    </row>
    <row r="477" spans="1:6">
      <c r="A477" s="365"/>
      <c r="B477" s="63" t="s">
        <v>76</v>
      </c>
      <c r="C477" s="85" t="s">
        <v>24</v>
      </c>
      <c r="D477" s="241">
        <v>1</v>
      </c>
      <c r="E477" s="64"/>
      <c r="F477" s="100"/>
    </row>
    <row r="478" spans="1:6">
      <c r="A478" s="365"/>
      <c r="B478" s="63" t="s">
        <v>456</v>
      </c>
      <c r="C478" s="64" t="s">
        <v>73</v>
      </c>
      <c r="D478" s="64" t="s">
        <v>150</v>
      </c>
      <c r="E478" s="64"/>
      <c r="F478" s="100"/>
    </row>
    <row r="479" spans="1:6">
      <c r="A479" s="363"/>
      <c r="B479" s="63" t="s">
        <v>737</v>
      </c>
      <c r="C479" s="64"/>
      <c r="D479" s="64" t="s">
        <v>23</v>
      </c>
      <c r="E479" s="64"/>
      <c r="F479" s="100"/>
    </row>
    <row r="480" spans="1:6">
      <c r="A480" s="82">
        <f>1+A476</f>
        <v>7</v>
      </c>
      <c r="B480" s="63" t="s">
        <v>65</v>
      </c>
      <c r="C480" s="64" t="s">
        <v>10</v>
      </c>
      <c r="D480" s="64">
        <v>60</v>
      </c>
      <c r="E480" s="64"/>
      <c r="F480" s="100"/>
    </row>
    <row r="481" spans="1:6">
      <c r="A481" s="82">
        <f>1+A480</f>
        <v>8</v>
      </c>
      <c r="B481" s="63" t="s">
        <v>464</v>
      </c>
      <c r="C481" s="64"/>
      <c r="D481" s="64" t="s">
        <v>23</v>
      </c>
      <c r="E481" s="64"/>
      <c r="F481" s="100"/>
    </row>
    <row r="482" spans="1:6">
      <c r="A482" s="364">
        <f>1+A481</f>
        <v>9</v>
      </c>
      <c r="B482" s="194" t="s">
        <v>465</v>
      </c>
      <c r="C482" s="195"/>
      <c r="D482" s="195"/>
      <c r="E482" s="195"/>
      <c r="F482" s="196"/>
    </row>
    <row r="483" spans="1:6">
      <c r="A483" s="365"/>
      <c r="B483" s="198" t="s">
        <v>667</v>
      </c>
      <c r="C483" s="199"/>
      <c r="D483" s="199" t="s">
        <v>23</v>
      </c>
      <c r="E483" s="64"/>
      <c r="F483" s="100"/>
    </row>
    <row r="484" spans="1:6">
      <c r="A484" s="365"/>
      <c r="B484" s="209" t="str">
        <f>"Protocolo utilizado"</f>
        <v>Protocolo utilizado</v>
      </c>
      <c r="C484" s="199"/>
      <c r="D484" s="199" t="s">
        <v>206</v>
      </c>
      <c r="E484" s="64"/>
      <c r="F484" s="100"/>
    </row>
    <row r="485" spans="1:6" ht="32.25" customHeight="1">
      <c r="A485" s="365"/>
      <c r="B485" s="209" t="str">
        <f>"Interfaz"</f>
        <v>Interfaz</v>
      </c>
      <c r="C485" s="199"/>
      <c r="D485" s="129" t="s">
        <v>1440</v>
      </c>
      <c r="E485" s="64"/>
      <c r="F485" s="100"/>
    </row>
    <row r="486" spans="1:6">
      <c r="A486" s="365"/>
      <c r="B486" s="209" t="str">
        <f>"Tipo de Conector"</f>
        <v>Tipo de Conector</v>
      </c>
      <c r="C486" s="199"/>
      <c r="D486" s="199" t="s">
        <v>1881</v>
      </c>
      <c r="E486" s="64"/>
      <c r="F486" s="100"/>
    </row>
    <row r="487" spans="1:6">
      <c r="A487" s="365"/>
      <c r="B487" s="198" t="s">
        <v>668</v>
      </c>
      <c r="C487" s="199"/>
      <c r="D487" s="199" t="s">
        <v>23</v>
      </c>
      <c r="E487" s="64"/>
      <c r="F487" s="100"/>
    </row>
    <row r="488" spans="1:6">
      <c r="A488" s="365"/>
      <c r="B488" s="209" t="str">
        <f>"Protocolo"</f>
        <v>Protocolo</v>
      </c>
      <c r="C488" s="199"/>
      <c r="D488" s="199" t="s">
        <v>1577</v>
      </c>
      <c r="E488" s="64"/>
      <c r="F488" s="100"/>
    </row>
    <row r="489" spans="1:6">
      <c r="A489" s="365"/>
      <c r="B489" s="209" t="str">
        <f>"Interfaz"</f>
        <v>Interfaz</v>
      </c>
      <c r="C489" s="199"/>
      <c r="D489" s="199" t="s">
        <v>653</v>
      </c>
      <c r="E489" s="64"/>
      <c r="F489" s="100"/>
    </row>
    <row r="490" spans="1:6">
      <c r="A490" s="365"/>
      <c r="B490" s="209" t="str">
        <f>"Tipo de Conector"</f>
        <v>Tipo de Conector</v>
      </c>
      <c r="C490" s="199"/>
      <c r="D490" s="199" t="s">
        <v>653</v>
      </c>
      <c r="E490" s="64"/>
      <c r="F490" s="100"/>
    </row>
    <row r="491" spans="1:6">
      <c r="A491" s="365"/>
      <c r="B491" s="198" t="s">
        <v>471</v>
      </c>
      <c r="C491" s="199"/>
      <c r="D491" s="199" t="s">
        <v>23</v>
      </c>
      <c r="E491" s="64"/>
      <c r="F491" s="100"/>
    </row>
    <row r="492" spans="1:6">
      <c r="A492" s="365"/>
      <c r="B492" s="209" t="str">
        <f>"Protocolo utilizado a través de puerto"</f>
        <v>Protocolo utilizado a través de puerto</v>
      </c>
      <c r="C492" s="199"/>
      <c r="D492" s="199" t="s">
        <v>362</v>
      </c>
      <c r="E492" s="64"/>
      <c r="F492" s="100"/>
    </row>
    <row r="493" spans="1:6" ht="57">
      <c r="A493" s="365"/>
      <c r="B493" s="209" t="str">
        <f>"Protocolo utilizado a través de red"</f>
        <v>Protocolo utilizado a través de red</v>
      </c>
      <c r="C493" s="199"/>
      <c r="D493" s="129" t="s">
        <v>1439</v>
      </c>
      <c r="E493" s="64"/>
      <c r="F493" s="100"/>
    </row>
    <row r="494" spans="1:6">
      <c r="A494" s="363"/>
      <c r="B494" s="198" t="s">
        <v>472</v>
      </c>
      <c r="C494" s="199"/>
      <c r="D494" s="199" t="s">
        <v>23</v>
      </c>
      <c r="E494" s="64"/>
      <c r="F494" s="100"/>
    </row>
    <row r="495" spans="1:6">
      <c r="A495" s="82">
        <f>1+A482</f>
        <v>10</v>
      </c>
      <c r="B495" s="63" t="s">
        <v>473</v>
      </c>
      <c r="C495" s="64"/>
      <c r="D495" s="193" t="s">
        <v>474</v>
      </c>
      <c r="E495" s="64"/>
      <c r="F495" s="100"/>
    </row>
    <row r="496" spans="1:6">
      <c r="A496" s="364">
        <f>1+A495</f>
        <v>11</v>
      </c>
      <c r="B496" s="208" t="s">
        <v>671</v>
      </c>
      <c r="C496" s="162"/>
      <c r="D496" s="162"/>
      <c r="E496" s="195"/>
      <c r="F496" s="196"/>
    </row>
    <row r="497" spans="1:6">
      <c r="A497" s="365"/>
      <c r="B497" s="205" t="s">
        <v>738</v>
      </c>
      <c r="C497" s="199"/>
      <c r="D497" s="199" t="s">
        <v>19</v>
      </c>
      <c r="E497" s="64"/>
      <c r="F497" s="100"/>
    </row>
    <row r="498" spans="1:6">
      <c r="A498" s="365"/>
      <c r="B498" s="198" t="s">
        <v>481</v>
      </c>
      <c r="C498" s="199" t="s">
        <v>10</v>
      </c>
      <c r="D498" s="199" t="s">
        <v>482</v>
      </c>
      <c r="E498" s="64"/>
      <c r="F498" s="100"/>
    </row>
    <row r="499" spans="1:6">
      <c r="A499" s="363"/>
      <c r="B499" s="198" t="s">
        <v>483</v>
      </c>
      <c r="C499" s="199"/>
      <c r="D499" s="199">
        <v>10</v>
      </c>
      <c r="E499" s="64"/>
      <c r="F499" s="100"/>
    </row>
    <row r="500" spans="1:6">
      <c r="A500" s="82">
        <f>1+A496</f>
        <v>12</v>
      </c>
      <c r="B500" s="205" t="s">
        <v>484</v>
      </c>
      <c r="C500" s="199" t="s">
        <v>133</v>
      </c>
      <c r="D500" s="199">
        <v>1</v>
      </c>
      <c r="E500" s="64"/>
      <c r="F500" s="100"/>
    </row>
    <row r="501" spans="1:6" s="15" customFormat="1" ht="15">
      <c r="A501" s="212" t="s">
        <v>495</v>
      </c>
      <c r="B501" s="213"/>
      <c r="C501" s="214"/>
      <c r="D501" s="214"/>
      <c r="E501" s="215"/>
      <c r="F501" s="216"/>
    </row>
    <row r="502" spans="1:6">
      <c r="A502" s="82">
        <f>1+A500</f>
        <v>13</v>
      </c>
      <c r="B502" s="217" t="s">
        <v>496</v>
      </c>
      <c r="C502" s="218"/>
      <c r="D502" s="218" t="s">
        <v>497</v>
      </c>
      <c r="E502" s="64"/>
      <c r="F502" s="100"/>
    </row>
    <row r="503" spans="1:6">
      <c r="A503" s="219">
        <f>1+A502</f>
        <v>14</v>
      </c>
      <c r="B503" s="217" t="s">
        <v>498</v>
      </c>
      <c r="C503" s="218"/>
      <c r="D503" s="218" t="s">
        <v>499</v>
      </c>
      <c r="E503" s="64"/>
      <c r="F503" s="100"/>
    </row>
    <row r="504" spans="1:6">
      <c r="A504" s="82">
        <f>1+A503</f>
        <v>15</v>
      </c>
      <c r="B504" s="217" t="s">
        <v>500</v>
      </c>
      <c r="C504" s="218"/>
      <c r="D504" s="218" t="s">
        <v>501</v>
      </c>
      <c r="E504" s="64"/>
      <c r="F504" s="100"/>
    </row>
    <row r="505" spans="1:6" s="15" customFormat="1" ht="15">
      <c r="A505" s="212" t="s">
        <v>739</v>
      </c>
      <c r="B505" s="213"/>
      <c r="C505" s="214"/>
      <c r="D505" s="214"/>
      <c r="E505" s="215"/>
      <c r="F505" s="216"/>
    </row>
    <row r="506" spans="1:6">
      <c r="A506" s="364">
        <f>1+A504</f>
        <v>16</v>
      </c>
      <c r="B506" s="242" t="s">
        <v>740</v>
      </c>
      <c r="C506" s="243"/>
      <c r="D506" s="243"/>
      <c r="E506" s="195"/>
      <c r="F506" s="196"/>
    </row>
    <row r="507" spans="1:6">
      <c r="A507" s="365"/>
      <c r="B507" s="244" t="s">
        <v>741</v>
      </c>
      <c r="C507" s="218" t="s">
        <v>24</v>
      </c>
      <c r="D507" s="218" t="s">
        <v>742</v>
      </c>
      <c r="E507" s="64"/>
      <c r="F507" s="100"/>
    </row>
    <row r="508" spans="1:6">
      <c r="A508" s="365"/>
      <c r="B508" s="244" t="s">
        <v>743</v>
      </c>
      <c r="C508" s="218" t="s">
        <v>24</v>
      </c>
      <c r="D508" s="245" t="s">
        <v>744</v>
      </c>
      <c r="E508" s="64"/>
      <c r="F508" s="100"/>
    </row>
    <row r="509" spans="1:6">
      <c r="A509" s="365"/>
      <c r="B509" s="244" t="s">
        <v>745</v>
      </c>
      <c r="C509" s="218" t="s">
        <v>133</v>
      </c>
      <c r="D509" s="218" t="s">
        <v>653</v>
      </c>
      <c r="E509" s="64"/>
      <c r="F509" s="100"/>
    </row>
    <row r="510" spans="1:6">
      <c r="A510" s="365"/>
      <c r="B510" s="244" t="s">
        <v>746</v>
      </c>
      <c r="C510" s="218" t="s">
        <v>747</v>
      </c>
      <c r="D510" s="218" t="s">
        <v>748</v>
      </c>
      <c r="E510" s="64"/>
      <c r="F510" s="100"/>
    </row>
    <row r="511" spans="1:6">
      <c r="A511" s="363"/>
      <c r="B511" s="244" t="s">
        <v>749</v>
      </c>
      <c r="C511" s="218" t="s">
        <v>747</v>
      </c>
      <c r="D511" s="245" t="s">
        <v>750</v>
      </c>
      <c r="E511" s="64"/>
      <c r="F511" s="100"/>
    </row>
    <row r="512" spans="1:6">
      <c r="A512" s="364">
        <f>1+A506</f>
        <v>17</v>
      </c>
      <c r="B512" s="194" t="s">
        <v>751</v>
      </c>
      <c r="C512" s="195"/>
      <c r="D512" s="195"/>
      <c r="E512" s="195"/>
      <c r="F512" s="196"/>
    </row>
    <row r="513" spans="1:6" ht="18.75">
      <c r="A513" s="365"/>
      <c r="B513" s="246" t="s">
        <v>752</v>
      </c>
      <c r="C513" s="64" t="s">
        <v>687</v>
      </c>
      <c r="D513" s="64" t="s">
        <v>753</v>
      </c>
      <c r="E513" s="64"/>
      <c r="F513" s="100"/>
    </row>
    <row r="514" spans="1:6" ht="18.75">
      <c r="A514" s="365"/>
      <c r="B514" s="246" t="s">
        <v>754</v>
      </c>
      <c r="C514" s="64" t="s">
        <v>687</v>
      </c>
      <c r="D514" s="64" t="s">
        <v>755</v>
      </c>
      <c r="E514" s="64"/>
      <c r="F514" s="100"/>
    </row>
    <row r="515" spans="1:6" ht="18.75">
      <c r="A515" s="365"/>
      <c r="B515" s="246" t="s">
        <v>756</v>
      </c>
      <c r="C515" s="64" t="s">
        <v>687</v>
      </c>
      <c r="D515" s="64" t="s">
        <v>753</v>
      </c>
      <c r="E515" s="64"/>
      <c r="F515" s="100"/>
    </row>
    <row r="516" spans="1:6" ht="18.75">
      <c r="A516" s="365"/>
      <c r="B516" s="246" t="s">
        <v>757</v>
      </c>
      <c r="C516" s="64" t="s">
        <v>687</v>
      </c>
      <c r="D516" s="64" t="s">
        <v>755</v>
      </c>
      <c r="E516" s="64"/>
      <c r="F516" s="100"/>
    </row>
    <row r="517" spans="1:6">
      <c r="A517" s="365"/>
      <c r="B517" s="246" t="s">
        <v>758</v>
      </c>
      <c r="C517" s="64" t="s">
        <v>29</v>
      </c>
      <c r="D517" s="64" t="s">
        <v>639</v>
      </c>
      <c r="E517" s="64"/>
      <c r="F517" s="100"/>
    </row>
    <row r="518" spans="1:6">
      <c r="A518" s="365"/>
      <c r="B518" s="246" t="s">
        <v>759</v>
      </c>
      <c r="C518" s="64"/>
      <c r="D518" s="64" t="s">
        <v>760</v>
      </c>
      <c r="E518" s="64"/>
      <c r="F518" s="100"/>
    </row>
    <row r="519" spans="1:6">
      <c r="A519" s="363"/>
      <c r="B519" s="246" t="s">
        <v>1379</v>
      </c>
      <c r="C519" s="64" t="s">
        <v>687</v>
      </c>
      <c r="D519" s="64">
        <v>0.05</v>
      </c>
      <c r="E519" s="64"/>
      <c r="F519" s="100"/>
    </row>
    <row r="520" spans="1:6">
      <c r="A520" s="364">
        <f>1+A512</f>
        <v>18</v>
      </c>
      <c r="B520" s="194" t="s">
        <v>761</v>
      </c>
      <c r="C520" s="195"/>
      <c r="D520" s="195"/>
      <c r="E520" s="195"/>
      <c r="F520" s="196"/>
    </row>
    <row r="521" spans="1:6">
      <c r="A521" s="365"/>
      <c r="B521" s="246" t="s">
        <v>762</v>
      </c>
      <c r="C521" s="64"/>
      <c r="D521" s="64" t="s">
        <v>23</v>
      </c>
      <c r="E521" s="64"/>
      <c r="F521" s="100"/>
    </row>
    <row r="522" spans="1:6">
      <c r="A522" s="365"/>
      <c r="B522" s="246" t="s">
        <v>763</v>
      </c>
      <c r="C522" s="64"/>
      <c r="D522" s="64" t="s">
        <v>23</v>
      </c>
      <c r="E522" s="64"/>
      <c r="F522" s="100"/>
    </row>
    <row r="523" spans="1:6">
      <c r="A523" s="365"/>
      <c r="B523" s="246" t="s">
        <v>764</v>
      </c>
      <c r="C523" s="64"/>
      <c r="D523" s="64" t="s">
        <v>23</v>
      </c>
      <c r="E523" s="64"/>
      <c r="F523" s="100"/>
    </row>
    <row r="524" spans="1:6">
      <c r="A524" s="363"/>
      <c r="B524" s="246" t="s">
        <v>765</v>
      </c>
      <c r="C524" s="64"/>
      <c r="D524" s="64" t="s">
        <v>23</v>
      </c>
      <c r="E524" s="64"/>
      <c r="F524" s="100"/>
    </row>
    <row r="525" spans="1:6">
      <c r="A525" s="364">
        <f>1+A520</f>
        <v>19</v>
      </c>
      <c r="B525" s="63" t="s">
        <v>766</v>
      </c>
      <c r="C525" s="64"/>
      <c r="D525" s="64" t="s">
        <v>23</v>
      </c>
      <c r="E525" s="64"/>
      <c r="F525" s="100"/>
    </row>
    <row r="526" spans="1:6">
      <c r="A526" s="365"/>
      <c r="B526" s="63" t="s">
        <v>1380</v>
      </c>
      <c r="C526" s="64" t="s">
        <v>1381</v>
      </c>
      <c r="D526" s="64" t="s">
        <v>767</v>
      </c>
      <c r="E526" s="64"/>
      <c r="F526" s="100"/>
    </row>
    <row r="527" spans="1:6">
      <c r="A527" s="363"/>
      <c r="B527" s="63" t="s">
        <v>768</v>
      </c>
      <c r="C527" s="64"/>
      <c r="D527" s="64">
        <v>3</v>
      </c>
      <c r="E527" s="64"/>
      <c r="F527" s="100"/>
    </row>
    <row r="528" spans="1:6">
      <c r="A528" s="82">
        <f>A525+1</f>
        <v>20</v>
      </c>
      <c r="B528" s="63" t="s">
        <v>31</v>
      </c>
      <c r="C528" s="64"/>
      <c r="D528" s="64" t="s">
        <v>32</v>
      </c>
      <c r="E528" s="64"/>
      <c r="F528" s="100"/>
    </row>
    <row r="529" spans="1:6">
      <c r="A529" s="364">
        <f>1+A528</f>
        <v>21</v>
      </c>
      <c r="B529" s="208" t="s">
        <v>475</v>
      </c>
      <c r="C529" s="162"/>
      <c r="D529" s="162"/>
      <c r="E529" s="195"/>
      <c r="F529" s="196"/>
    </row>
    <row r="530" spans="1:6">
      <c r="A530" s="365"/>
      <c r="B530" s="207" t="s">
        <v>476</v>
      </c>
      <c r="C530" s="199"/>
      <c r="D530" s="199" t="s">
        <v>1437</v>
      </c>
      <c r="E530" s="64"/>
      <c r="F530" s="100"/>
    </row>
    <row r="531" spans="1:6">
      <c r="A531" s="365"/>
      <c r="B531" s="209" t="str">
        <f>"Tensión asignada entradas digitales"</f>
        <v>Tensión asignada entradas digitales</v>
      </c>
      <c r="C531" s="199" t="s">
        <v>268</v>
      </c>
      <c r="D531" s="199">
        <v>125</v>
      </c>
      <c r="E531" s="64"/>
      <c r="F531" s="100"/>
    </row>
    <row r="532" spans="1:6">
      <c r="A532" s="365"/>
      <c r="B532" s="207" t="s">
        <v>477</v>
      </c>
      <c r="C532" s="199"/>
      <c r="D532" s="199" t="s">
        <v>1437</v>
      </c>
      <c r="E532" s="64"/>
      <c r="F532" s="100"/>
    </row>
    <row r="533" spans="1:6">
      <c r="A533" s="365"/>
      <c r="B533" s="209" t="str">
        <f>"Capacidad de maniobra de corrientes inductivas"</f>
        <v>Capacidad de maniobra de corrientes inductivas</v>
      </c>
      <c r="C533" s="199" t="s">
        <v>24</v>
      </c>
      <c r="D533" s="199">
        <v>5</v>
      </c>
      <c r="E533" s="64"/>
      <c r="F533" s="100"/>
    </row>
    <row r="534" spans="1:6">
      <c r="A534" s="363"/>
      <c r="B534" s="209" t="str">
        <f>"Soportabilidad de tensión de los contactos"</f>
        <v>Soportabilidad de tensión de los contactos</v>
      </c>
      <c r="C534" s="199" t="s">
        <v>268</v>
      </c>
      <c r="D534" s="199">
        <v>250</v>
      </c>
      <c r="E534" s="64"/>
      <c r="F534" s="100"/>
    </row>
    <row r="535" spans="1:6" ht="15">
      <c r="A535" s="212" t="s">
        <v>769</v>
      </c>
      <c r="B535" s="213"/>
      <c r="C535" s="214"/>
      <c r="D535" s="214"/>
      <c r="E535" s="215"/>
      <c r="F535" s="216"/>
    </row>
    <row r="536" spans="1:6">
      <c r="A536" s="364">
        <f>1+A529</f>
        <v>22</v>
      </c>
      <c r="B536" s="208" t="s">
        <v>598</v>
      </c>
      <c r="C536" s="162"/>
      <c r="D536" s="162"/>
      <c r="E536" s="195"/>
      <c r="F536" s="196"/>
    </row>
    <row r="537" spans="1:6">
      <c r="A537" s="365"/>
      <c r="B537" s="210" t="s">
        <v>599</v>
      </c>
      <c r="C537" s="162"/>
      <c r="D537" s="162"/>
      <c r="E537" s="195"/>
      <c r="F537" s="196"/>
    </row>
    <row r="538" spans="1:6" ht="15.75" customHeight="1">
      <c r="A538" s="365"/>
      <c r="B538" s="209" t="s">
        <v>600</v>
      </c>
      <c r="C538" s="199" t="s">
        <v>601</v>
      </c>
      <c r="D538" s="199" t="s">
        <v>602</v>
      </c>
      <c r="E538" s="64"/>
      <c r="F538" s="100"/>
    </row>
    <row r="539" spans="1:6" ht="15.75" customHeight="1">
      <c r="A539" s="365"/>
      <c r="B539" s="228" t="s">
        <v>603</v>
      </c>
      <c r="C539" s="64" t="s">
        <v>601</v>
      </c>
      <c r="D539" s="64">
        <v>5</v>
      </c>
      <c r="E539" s="64"/>
      <c r="F539" s="100"/>
    </row>
    <row r="540" spans="1:6" ht="15.75" customHeight="1">
      <c r="A540" s="365"/>
      <c r="B540" s="209" t="s">
        <v>604</v>
      </c>
      <c r="C540" s="199" t="s">
        <v>605</v>
      </c>
      <c r="D540" s="229" t="str">
        <f>"5 - 80"</f>
        <v>5 - 80</v>
      </c>
      <c r="E540" s="64"/>
      <c r="F540" s="100"/>
    </row>
    <row r="541" spans="1:6" ht="15.75" customHeight="1">
      <c r="A541" s="365"/>
      <c r="B541" s="228" t="s">
        <v>606</v>
      </c>
      <c r="C541" s="64" t="s">
        <v>605</v>
      </c>
      <c r="D541" s="64">
        <v>1</v>
      </c>
      <c r="E541" s="64"/>
      <c r="F541" s="100"/>
    </row>
    <row r="542" spans="1:6" ht="15.75" customHeight="1">
      <c r="A542" s="365"/>
      <c r="B542" s="209" t="s">
        <v>607</v>
      </c>
      <c r="C542" s="199" t="s">
        <v>12</v>
      </c>
      <c r="D542" s="229" t="str">
        <f>"2 - 50"</f>
        <v>2 - 50</v>
      </c>
      <c r="E542" s="64"/>
      <c r="F542" s="100"/>
    </row>
    <row r="543" spans="1:6">
      <c r="A543" s="365"/>
      <c r="B543" s="209" t="s">
        <v>608</v>
      </c>
      <c r="C543" s="199"/>
      <c r="D543" s="199" t="s">
        <v>23</v>
      </c>
      <c r="E543" s="64"/>
      <c r="F543" s="100"/>
    </row>
    <row r="544" spans="1:6">
      <c r="A544" s="365"/>
      <c r="B544" s="209" t="s">
        <v>609</v>
      </c>
      <c r="C544" s="199" t="s">
        <v>12</v>
      </c>
      <c r="D544" s="199" t="s">
        <v>610</v>
      </c>
      <c r="E544" s="177"/>
      <c r="F544" s="178"/>
    </row>
    <row r="545" spans="1:6">
      <c r="A545" s="365"/>
      <c r="B545" s="209" t="s">
        <v>611</v>
      </c>
      <c r="C545" s="199" t="s">
        <v>12</v>
      </c>
      <c r="D545" s="229" t="str">
        <f>"10 - 50"</f>
        <v>10 - 50</v>
      </c>
      <c r="E545" s="177"/>
      <c r="F545" s="178"/>
    </row>
    <row r="546" spans="1:6">
      <c r="A546" s="365"/>
      <c r="B546" s="228" t="s">
        <v>612</v>
      </c>
      <c r="C546" s="64" t="s">
        <v>133</v>
      </c>
      <c r="D546" s="64" t="s">
        <v>613</v>
      </c>
      <c r="E546" s="177"/>
      <c r="F546" s="178"/>
    </row>
    <row r="547" spans="1:6">
      <c r="A547" s="365"/>
      <c r="B547" s="198" t="s">
        <v>614</v>
      </c>
      <c r="C547" s="199" t="s">
        <v>133</v>
      </c>
      <c r="D547" s="199">
        <v>50</v>
      </c>
      <c r="E547" s="177"/>
      <c r="F547" s="178"/>
    </row>
    <row r="548" spans="1:6">
      <c r="A548" s="365"/>
      <c r="B548" s="210" t="s">
        <v>615</v>
      </c>
      <c r="C548" s="162"/>
      <c r="D548" s="162"/>
      <c r="E548" s="174"/>
      <c r="F548" s="175"/>
    </row>
    <row r="549" spans="1:6">
      <c r="A549" s="365"/>
      <c r="B549" s="209" t="s">
        <v>616</v>
      </c>
      <c r="C549" s="199"/>
      <c r="D549" s="199" t="s">
        <v>23</v>
      </c>
      <c r="E549" s="177"/>
      <c r="F549" s="178"/>
    </row>
    <row r="550" spans="1:6">
      <c r="A550" s="365"/>
      <c r="B550" s="209" t="s">
        <v>617</v>
      </c>
      <c r="C550" s="199"/>
      <c r="D550" s="199" t="s">
        <v>23</v>
      </c>
      <c r="E550" s="177"/>
      <c r="F550" s="178"/>
    </row>
    <row r="551" spans="1:6">
      <c r="A551" s="365"/>
      <c r="B551" s="209" t="s">
        <v>618</v>
      </c>
      <c r="C551" s="199"/>
      <c r="D551" s="199" t="s">
        <v>23</v>
      </c>
      <c r="E551" s="177"/>
      <c r="F551" s="178"/>
    </row>
    <row r="552" spans="1:6">
      <c r="A552" s="365"/>
      <c r="B552" s="209" t="s">
        <v>619</v>
      </c>
      <c r="C552" s="199"/>
      <c r="D552" s="199" t="s">
        <v>23</v>
      </c>
      <c r="E552" s="177"/>
      <c r="F552" s="178"/>
    </row>
    <row r="553" spans="1:6">
      <c r="A553" s="365"/>
      <c r="B553" s="198" t="s">
        <v>620</v>
      </c>
      <c r="C553" s="199"/>
      <c r="D553" s="199" t="s">
        <v>23</v>
      </c>
      <c r="E553" s="177"/>
      <c r="F553" s="178"/>
    </row>
    <row r="554" spans="1:6">
      <c r="A554" s="365"/>
      <c r="B554" s="198" t="s">
        <v>621</v>
      </c>
      <c r="C554" s="199"/>
      <c r="D554" s="199" t="s">
        <v>23</v>
      </c>
      <c r="E554" s="177"/>
      <c r="F554" s="178"/>
    </row>
    <row r="555" spans="1:6" ht="28.5">
      <c r="A555" s="365"/>
      <c r="B555" s="198" t="s">
        <v>622</v>
      </c>
      <c r="C555" s="199"/>
      <c r="D555" s="199" t="s">
        <v>23</v>
      </c>
      <c r="E555" s="177"/>
      <c r="F555" s="178"/>
    </row>
    <row r="556" spans="1:6" ht="28.5">
      <c r="A556" s="365"/>
      <c r="B556" s="198" t="s">
        <v>623</v>
      </c>
      <c r="C556" s="199"/>
      <c r="D556" s="199" t="s">
        <v>23</v>
      </c>
      <c r="E556" s="177"/>
      <c r="F556" s="178"/>
    </row>
    <row r="557" spans="1:6">
      <c r="A557" s="365"/>
      <c r="B557" s="198" t="s">
        <v>624</v>
      </c>
      <c r="C557" s="199"/>
      <c r="D557" s="199" t="s">
        <v>23</v>
      </c>
      <c r="E557" s="177"/>
      <c r="F557" s="178"/>
    </row>
    <row r="558" spans="1:6" ht="15" thickBot="1">
      <c r="A558" s="485"/>
      <c r="B558" s="247" t="s">
        <v>625</v>
      </c>
      <c r="C558" s="234"/>
      <c r="D558" s="234" t="s">
        <v>23</v>
      </c>
      <c r="E558" s="187"/>
      <c r="F558" s="188"/>
    </row>
    <row r="559" spans="1:6">
      <c r="A559" s="27"/>
      <c r="B559" s="28"/>
      <c r="C559" s="29"/>
      <c r="D559" s="29"/>
      <c r="E559" s="30"/>
      <c r="F559" s="30"/>
    </row>
    <row r="560" spans="1:6" ht="15.75" thickBot="1">
      <c r="A560" s="417" t="s">
        <v>770</v>
      </c>
      <c r="B560" s="418"/>
      <c r="C560" s="419"/>
      <c r="D560" s="419"/>
      <c r="E560" s="419"/>
      <c r="F560" s="419"/>
    </row>
    <row r="561" spans="1:6" ht="24.75" thickBot="1">
      <c r="A561" s="7" t="s">
        <v>3</v>
      </c>
      <c r="B561" s="8" t="s">
        <v>4</v>
      </c>
      <c r="C561" s="7" t="s">
        <v>2</v>
      </c>
      <c r="D561" s="7" t="s">
        <v>5</v>
      </c>
      <c r="E561" s="7" t="s">
        <v>6</v>
      </c>
      <c r="F561" s="9" t="s">
        <v>41</v>
      </c>
    </row>
    <row r="562" spans="1:6">
      <c r="A562" s="77">
        <v>1</v>
      </c>
      <c r="B562" s="297" t="s">
        <v>7</v>
      </c>
      <c r="C562" s="298"/>
      <c r="D562" s="298" t="s">
        <v>653</v>
      </c>
      <c r="E562" s="190"/>
      <c r="F562" s="236"/>
    </row>
    <row r="563" spans="1:6">
      <c r="A563" s="82">
        <f>1+A562</f>
        <v>2</v>
      </c>
      <c r="B563" s="299" t="s">
        <v>8</v>
      </c>
      <c r="C563" s="193"/>
      <c r="D563" s="193" t="s">
        <v>653</v>
      </c>
      <c r="E563" s="64"/>
      <c r="F563" s="100"/>
    </row>
    <row r="564" spans="1:6">
      <c r="A564" s="82">
        <f>1+A563</f>
        <v>3</v>
      </c>
      <c r="B564" s="299" t="s">
        <v>698</v>
      </c>
      <c r="C564" s="193"/>
      <c r="D564" s="193" t="s">
        <v>653</v>
      </c>
      <c r="E564" s="64"/>
      <c r="F564" s="100"/>
    </row>
    <row r="565" spans="1:6">
      <c r="A565" s="82">
        <f>1+A564</f>
        <v>4</v>
      </c>
      <c r="B565" s="299" t="s">
        <v>21</v>
      </c>
      <c r="C565" s="193"/>
      <c r="D565" s="193" t="s">
        <v>449</v>
      </c>
      <c r="E565" s="64"/>
      <c r="F565" s="100"/>
    </row>
    <row r="566" spans="1:6">
      <c r="A566" s="364">
        <f>1+A565</f>
        <v>5</v>
      </c>
      <c r="B566" s="194" t="s">
        <v>91</v>
      </c>
      <c r="C566" s="195"/>
      <c r="D566" s="195"/>
      <c r="E566" s="195"/>
      <c r="F566" s="196"/>
    </row>
    <row r="567" spans="1:6">
      <c r="A567" s="365"/>
      <c r="B567" s="299" t="s">
        <v>451</v>
      </c>
      <c r="C567" s="193" t="s">
        <v>16</v>
      </c>
      <c r="D567" s="193">
        <v>125</v>
      </c>
      <c r="E567" s="64"/>
      <c r="F567" s="100"/>
    </row>
    <row r="568" spans="1:6">
      <c r="A568" s="363"/>
      <c r="B568" s="299" t="s">
        <v>94</v>
      </c>
      <c r="C568" s="193" t="s">
        <v>12</v>
      </c>
      <c r="D568" s="193" t="s">
        <v>223</v>
      </c>
      <c r="E568" s="64"/>
      <c r="F568" s="100"/>
    </row>
    <row r="569" spans="1:6">
      <c r="A569" s="364">
        <f>1+A566</f>
        <v>6</v>
      </c>
      <c r="B569" s="194" t="s">
        <v>455</v>
      </c>
      <c r="C569" s="195"/>
      <c r="D569" s="195"/>
      <c r="E569" s="195"/>
      <c r="F569" s="196"/>
    </row>
    <row r="570" spans="1:6">
      <c r="A570" s="365"/>
      <c r="B570" s="299" t="s">
        <v>76</v>
      </c>
      <c r="C570" s="193" t="s">
        <v>24</v>
      </c>
      <c r="D570" s="300">
        <v>1</v>
      </c>
      <c r="E570" s="64"/>
      <c r="F570" s="100"/>
    </row>
    <row r="571" spans="1:6">
      <c r="A571" s="363"/>
      <c r="B571" s="299" t="s">
        <v>456</v>
      </c>
      <c r="C571" s="193" t="s">
        <v>73</v>
      </c>
      <c r="D571" s="278" t="s">
        <v>771</v>
      </c>
      <c r="E571" s="64"/>
      <c r="F571" s="100"/>
    </row>
    <row r="572" spans="1:6">
      <c r="A572" s="82">
        <f>1+A569</f>
        <v>7</v>
      </c>
      <c r="B572" s="299" t="s">
        <v>65</v>
      </c>
      <c r="C572" s="193" t="s">
        <v>10</v>
      </c>
      <c r="D572" s="193">
        <v>60</v>
      </c>
      <c r="E572" s="64"/>
      <c r="F572" s="100"/>
    </row>
    <row r="573" spans="1:6">
      <c r="A573" s="82">
        <f>1+A572</f>
        <v>8</v>
      </c>
      <c r="B573" s="299" t="s">
        <v>772</v>
      </c>
      <c r="C573" s="193"/>
      <c r="D573" s="193" t="s">
        <v>23</v>
      </c>
      <c r="E573" s="64"/>
      <c r="F573" s="100"/>
    </row>
    <row r="574" spans="1:6">
      <c r="A574" s="364">
        <f>1+A573</f>
        <v>9</v>
      </c>
      <c r="B574" s="194" t="s">
        <v>465</v>
      </c>
      <c r="C574" s="195"/>
      <c r="D574" s="195"/>
      <c r="E574" s="195"/>
      <c r="F574" s="196"/>
    </row>
    <row r="575" spans="1:6">
      <c r="A575" s="365"/>
      <c r="B575" s="198" t="s">
        <v>667</v>
      </c>
      <c r="C575" s="199"/>
      <c r="D575" s="199" t="s">
        <v>23</v>
      </c>
      <c r="E575" s="64"/>
      <c r="F575" s="100"/>
    </row>
    <row r="576" spans="1:6">
      <c r="A576" s="365"/>
      <c r="B576" s="209" t="str">
        <f>"Protocolo utilizado"</f>
        <v>Protocolo utilizado</v>
      </c>
      <c r="C576" s="199"/>
      <c r="D576" s="199" t="s">
        <v>206</v>
      </c>
      <c r="E576" s="64"/>
      <c r="F576" s="100"/>
    </row>
    <row r="577" spans="1:6" ht="32.25" customHeight="1">
      <c r="A577" s="365"/>
      <c r="B577" s="209" t="str">
        <f>"Interfaz"</f>
        <v>Interfaz</v>
      </c>
      <c r="C577" s="199"/>
      <c r="D577" s="129" t="s">
        <v>1440</v>
      </c>
      <c r="E577" s="64"/>
      <c r="F577" s="100"/>
    </row>
    <row r="578" spans="1:6">
      <c r="A578" s="365"/>
      <c r="B578" s="209" t="str">
        <f>"Tipo de Conector"</f>
        <v>Tipo de Conector</v>
      </c>
      <c r="C578" s="199"/>
      <c r="D578" s="199" t="s">
        <v>1881</v>
      </c>
      <c r="E578" s="64"/>
      <c r="F578" s="100"/>
    </row>
    <row r="579" spans="1:6">
      <c r="A579" s="365"/>
      <c r="B579" s="198" t="s">
        <v>668</v>
      </c>
      <c r="C579" s="199"/>
      <c r="D579" s="199" t="s">
        <v>23</v>
      </c>
      <c r="E579" s="64"/>
      <c r="F579" s="100"/>
    </row>
    <row r="580" spans="1:6">
      <c r="A580" s="365"/>
      <c r="B580" s="209" t="str">
        <f>"Protocolo"</f>
        <v>Protocolo</v>
      </c>
      <c r="C580" s="199"/>
      <c r="D580" s="199" t="s">
        <v>1577</v>
      </c>
      <c r="E580" s="64"/>
      <c r="F580" s="100"/>
    </row>
    <row r="581" spans="1:6">
      <c r="A581" s="365"/>
      <c r="B581" s="209" t="str">
        <f>"Interfaz"</f>
        <v>Interfaz</v>
      </c>
      <c r="C581" s="199"/>
      <c r="D581" s="199" t="s">
        <v>653</v>
      </c>
      <c r="E581" s="64"/>
      <c r="F581" s="100"/>
    </row>
    <row r="582" spans="1:6">
      <c r="A582" s="365"/>
      <c r="B582" s="209" t="str">
        <f>"Tipo de Conector"</f>
        <v>Tipo de Conector</v>
      </c>
      <c r="C582" s="199"/>
      <c r="D582" s="199" t="s">
        <v>653</v>
      </c>
      <c r="E582" s="64"/>
      <c r="F582" s="100"/>
    </row>
    <row r="583" spans="1:6">
      <c r="A583" s="365"/>
      <c r="B583" s="198" t="s">
        <v>471</v>
      </c>
      <c r="C583" s="199"/>
      <c r="D583" s="199" t="s">
        <v>23</v>
      </c>
      <c r="E583" s="64"/>
      <c r="F583" s="100"/>
    </row>
    <row r="584" spans="1:6">
      <c r="A584" s="365"/>
      <c r="B584" s="209" t="str">
        <f>"Protocolo utilizado a través de puerto"</f>
        <v>Protocolo utilizado a través de puerto</v>
      </c>
      <c r="C584" s="199"/>
      <c r="D584" s="199" t="s">
        <v>362</v>
      </c>
      <c r="E584" s="64"/>
      <c r="F584" s="100"/>
    </row>
    <row r="585" spans="1:6" ht="57">
      <c r="A585" s="365"/>
      <c r="B585" s="209" t="str">
        <f>"Protocolo utilizado a través de red"</f>
        <v>Protocolo utilizado a través de red</v>
      </c>
      <c r="C585" s="199"/>
      <c r="D585" s="129" t="s">
        <v>1439</v>
      </c>
      <c r="E585" s="64"/>
      <c r="F585" s="100"/>
    </row>
    <row r="586" spans="1:6">
      <c r="A586" s="363"/>
      <c r="B586" s="198" t="s">
        <v>472</v>
      </c>
      <c r="C586" s="199"/>
      <c r="D586" s="199" t="s">
        <v>23</v>
      </c>
      <c r="E586" s="64"/>
      <c r="F586" s="100"/>
    </row>
    <row r="587" spans="1:6">
      <c r="A587" s="82">
        <f>1+A574</f>
        <v>10</v>
      </c>
      <c r="B587" s="299" t="s">
        <v>773</v>
      </c>
      <c r="C587" s="193"/>
      <c r="D587" s="193" t="s">
        <v>474</v>
      </c>
      <c r="E587" s="64"/>
      <c r="F587" s="100"/>
    </row>
    <row r="588" spans="1:6">
      <c r="A588" s="82">
        <f>1+A587</f>
        <v>11</v>
      </c>
      <c r="B588" s="299" t="s">
        <v>774</v>
      </c>
      <c r="C588" s="193" t="s">
        <v>687</v>
      </c>
      <c r="D588" s="193" t="s">
        <v>775</v>
      </c>
      <c r="E588" s="64"/>
      <c r="F588" s="100"/>
    </row>
    <row r="589" spans="1:6">
      <c r="A589" s="364">
        <f>1+A588</f>
        <v>12</v>
      </c>
      <c r="B589" s="194" t="s">
        <v>761</v>
      </c>
      <c r="C589" s="195"/>
      <c r="D589" s="195"/>
      <c r="E589" s="195"/>
      <c r="F589" s="196"/>
    </row>
    <row r="590" spans="1:6">
      <c r="A590" s="365"/>
      <c r="B590" s="488" t="s">
        <v>762</v>
      </c>
      <c r="C590" s="193"/>
      <c r="D590" s="193" t="s">
        <v>23</v>
      </c>
      <c r="E590" s="64"/>
      <c r="F590" s="100"/>
    </row>
    <row r="591" spans="1:6">
      <c r="A591" s="365"/>
      <c r="B591" s="488" t="s">
        <v>763</v>
      </c>
      <c r="C591" s="193"/>
      <c r="D591" s="193" t="s">
        <v>23</v>
      </c>
      <c r="E591" s="64"/>
      <c r="F591" s="100"/>
    </row>
    <row r="592" spans="1:6">
      <c r="A592" s="365"/>
      <c r="B592" s="488" t="s">
        <v>764</v>
      </c>
      <c r="C592" s="193"/>
      <c r="D592" s="193" t="s">
        <v>23</v>
      </c>
      <c r="E592" s="64"/>
      <c r="F592" s="100"/>
    </row>
    <row r="593" spans="1:6">
      <c r="A593" s="365"/>
      <c r="B593" s="488" t="s">
        <v>765</v>
      </c>
      <c r="C593" s="193"/>
      <c r="D593" s="193" t="s">
        <v>23</v>
      </c>
      <c r="E593" s="64"/>
      <c r="F593" s="100"/>
    </row>
    <row r="594" spans="1:6">
      <c r="A594" s="365"/>
      <c r="B594" s="489" t="s">
        <v>766</v>
      </c>
      <c r="C594" s="301"/>
      <c r="D594" s="278" t="s">
        <v>23</v>
      </c>
      <c r="E594" s="64"/>
      <c r="F594" s="100"/>
    </row>
    <row r="595" spans="1:6">
      <c r="A595" s="365"/>
      <c r="B595" s="198" t="s">
        <v>481</v>
      </c>
      <c r="C595" s="199" t="s">
        <v>10</v>
      </c>
      <c r="D595" s="199" t="s">
        <v>482</v>
      </c>
      <c r="E595" s="64"/>
      <c r="F595" s="100"/>
    </row>
    <row r="596" spans="1:6">
      <c r="A596" s="363"/>
      <c r="B596" s="198" t="s">
        <v>483</v>
      </c>
      <c r="C596" s="199"/>
      <c r="D596" s="199">
        <v>10</v>
      </c>
      <c r="E596" s="64"/>
      <c r="F596" s="100"/>
    </row>
    <row r="597" spans="1:6">
      <c r="A597" s="355">
        <f>1+A589</f>
        <v>13</v>
      </c>
      <c r="B597" s="239" t="s">
        <v>766</v>
      </c>
      <c r="C597" s="195"/>
      <c r="D597" s="195"/>
      <c r="E597" s="195"/>
      <c r="F597" s="196"/>
    </row>
    <row r="598" spans="1:6">
      <c r="A598" s="357"/>
      <c r="B598" s="112" t="s">
        <v>776</v>
      </c>
      <c r="C598" s="64"/>
      <c r="D598" s="64" t="s">
        <v>19</v>
      </c>
      <c r="E598" s="64"/>
      <c r="F598" s="100"/>
    </row>
    <row r="599" spans="1:6">
      <c r="A599" s="357"/>
      <c r="B599" s="112" t="s">
        <v>1380</v>
      </c>
      <c r="C599" s="64" t="s">
        <v>1381</v>
      </c>
      <c r="D599" s="64" t="s">
        <v>767</v>
      </c>
      <c r="E599" s="64"/>
      <c r="F599" s="100"/>
    </row>
    <row r="600" spans="1:6">
      <c r="A600" s="356"/>
      <c r="B600" s="112" t="s">
        <v>768</v>
      </c>
      <c r="C600" s="64"/>
      <c r="D600" s="64">
        <v>10</v>
      </c>
      <c r="E600" s="64"/>
      <c r="F600" s="100"/>
    </row>
    <row r="601" spans="1:6">
      <c r="A601" s="82">
        <f>1+A597</f>
        <v>14</v>
      </c>
      <c r="B601" s="299" t="s">
        <v>31</v>
      </c>
      <c r="C601" s="193"/>
      <c r="D601" s="193" t="s">
        <v>32</v>
      </c>
      <c r="E601" s="64"/>
      <c r="F601" s="100"/>
    </row>
    <row r="602" spans="1:6" s="15" customFormat="1" ht="15">
      <c r="A602" s="212" t="s">
        <v>495</v>
      </c>
      <c r="B602" s="213"/>
      <c r="C602" s="214"/>
      <c r="D602" s="214"/>
      <c r="E602" s="215"/>
      <c r="F602" s="216"/>
    </row>
    <row r="603" spans="1:6">
      <c r="A603" s="82">
        <f>1+A601</f>
        <v>15</v>
      </c>
      <c r="B603" s="217" t="s">
        <v>496</v>
      </c>
      <c r="C603" s="218"/>
      <c r="D603" s="218" t="s">
        <v>497</v>
      </c>
      <c r="E603" s="64"/>
      <c r="F603" s="100"/>
    </row>
    <row r="604" spans="1:6">
      <c r="A604" s="482">
        <f>1+A603</f>
        <v>16</v>
      </c>
      <c r="B604" s="217" t="s">
        <v>498</v>
      </c>
      <c r="C604" s="218"/>
      <c r="D604" s="218" t="s">
        <v>499</v>
      </c>
      <c r="E604" s="64"/>
      <c r="F604" s="100"/>
    </row>
    <row r="605" spans="1:6">
      <c r="A605" s="363"/>
      <c r="B605" s="217" t="s">
        <v>500</v>
      </c>
      <c r="C605" s="218"/>
      <c r="D605" s="218" t="s">
        <v>501</v>
      </c>
      <c r="E605" s="64"/>
      <c r="F605" s="100"/>
    </row>
    <row r="606" spans="1:6" ht="15" thickBot="1">
      <c r="A606" s="186">
        <f>1+A604</f>
        <v>17</v>
      </c>
      <c r="B606" s="302" t="s">
        <v>503</v>
      </c>
      <c r="C606" s="303" t="s">
        <v>26</v>
      </c>
      <c r="D606" s="303">
        <v>50000</v>
      </c>
      <c r="E606" s="288"/>
      <c r="F606" s="289"/>
    </row>
    <row r="607" spans="1:6">
      <c r="A607" s="23"/>
      <c r="B607" s="24"/>
      <c r="C607" s="25"/>
      <c r="D607" s="25"/>
      <c r="E607" s="31"/>
      <c r="F607" s="31"/>
    </row>
    <row r="608" spans="1:6" ht="15.75" thickBot="1">
      <c r="A608" s="417" t="s">
        <v>1908</v>
      </c>
      <c r="B608" s="418"/>
      <c r="C608" s="419"/>
      <c r="D608" s="419"/>
      <c r="E608" s="419"/>
      <c r="F608" s="419"/>
    </row>
    <row r="609" spans="1:13" ht="24.75" thickBot="1">
      <c r="A609" s="7" t="s">
        <v>3</v>
      </c>
      <c r="B609" s="8" t="s">
        <v>4</v>
      </c>
      <c r="C609" s="7" t="s">
        <v>2</v>
      </c>
      <c r="D609" s="7" t="s">
        <v>5</v>
      </c>
      <c r="E609" s="7" t="s">
        <v>6</v>
      </c>
      <c r="F609" s="9" t="s">
        <v>41</v>
      </c>
    </row>
    <row r="610" spans="1:13">
      <c r="A610" s="296">
        <v>1</v>
      </c>
      <c r="B610" s="189" t="s">
        <v>777</v>
      </c>
      <c r="C610" s="190"/>
      <c r="D610" s="190" t="s">
        <v>23</v>
      </c>
      <c r="E610" s="190"/>
      <c r="F610" s="236"/>
    </row>
    <row r="611" spans="1:13">
      <c r="A611" s="82">
        <f>1+A610</f>
        <v>2</v>
      </c>
      <c r="B611" s="63" t="s">
        <v>7</v>
      </c>
      <c r="C611" s="64"/>
      <c r="D611" s="490" t="s">
        <v>653</v>
      </c>
      <c r="E611" s="177"/>
      <c r="F611" s="178"/>
      <c r="M611" s="21"/>
    </row>
    <row r="612" spans="1:13">
      <c r="A612" s="82">
        <f>1+A611</f>
        <v>3</v>
      </c>
      <c r="B612" s="63" t="s">
        <v>8</v>
      </c>
      <c r="C612" s="64"/>
      <c r="D612" s="193" t="s">
        <v>653</v>
      </c>
      <c r="E612" s="64"/>
      <c r="F612" s="100"/>
    </row>
    <row r="613" spans="1:13">
      <c r="A613" s="82">
        <f>1+A612</f>
        <v>4</v>
      </c>
      <c r="B613" s="63" t="s">
        <v>20</v>
      </c>
      <c r="C613" s="64"/>
      <c r="D613" s="193" t="s">
        <v>653</v>
      </c>
      <c r="E613" s="64"/>
      <c r="F613" s="100"/>
    </row>
    <row r="614" spans="1:13">
      <c r="A614" s="82">
        <f>1+A613</f>
        <v>5</v>
      </c>
      <c r="B614" s="63" t="s">
        <v>21</v>
      </c>
      <c r="C614" s="64"/>
      <c r="D614" s="193" t="s">
        <v>449</v>
      </c>
      <c r="E614" s="64"/>
      <c r="F614" s="100"/>
    </row>
    <row r="615" spans="1:13">
      <c r="A615" s="364">
        <f>1+A614</f>
        <v>6</v>
      </c>
      <c r="B615" s="194" t="s">
        <v>450</v>
      </c>
      <c r="C615" s="195"/>
      <c r="D615" s="195"/>
      <c r="E615" s="195"/>
      <c r="F615" s="196"/>
    </row>
    <row r="616" spans="1:13">
      <c r="A616" s="365"/>
      <c r="B616" s="197" t="s">
        <v>451</v>
      </c>
      <c r="C616" s="64" t="s">
        <v>16</v>
      </c>
      <c r="D616" s="193">
        <v>125</v>
      </c>
      <c r="E616" s="64"/>
      <c r="F616" s="100"/>
    </row>
    <row r="617" spans="1:13">
      <c r="A617" s="365"/>
      <c r="B617" s="197" t="s">
        <v>452</v>
      </c>
      <c r="C617" s="64" t="s">
        <v>12</v>
      </c>
      <c r="D617" s="193" t="s">
        <v>223</v>
      </c>
      <c r="E617" s="64"/>
      <c r="F617" s="100"/>
    </row>
    <row r="618" spans="1:13">
      <c r="A618" s="365"/>
      <c r="B618" s="198" t="s">
        <v>453</v>
      </c>
      <c r="C618" s="199" t="s">
        <v>73</v>
      </c>
      <c r="D618" s="199" t="s">
        <v>653</v>
      </c>
      <c r="E618" s="200"/>
      <c r="F618" s="201"/>
    </row>
    <row r="619" spans="1:13">
      <c r="A619" s="363"/>
      <c r="B619" s="198" t="s">
        <v>454</v>
      </c>
      <c r="C619" s="199" t="s">
        <v>73</v>
      </c>
      <c r="D619" s="199" t="s">
        <v>653</v>
      </c>
      <c r="E619" s="199"/>
      <c r="F619" s="202"/>
    </row>
    <row r="620" spans="1:13">
      <c r="A620" s="364">
        <f>1+A615</f>
        <v>7</v>
      </c>
      <c r="B620" s="194" t="s">
        <v>455</v>
      </c>
      <c r="C620" s="195"/>
      <c r="D620" s="195"/>
      <c r="E620" s="195"/>
      <c r="F620" s="196"/>
    </row>
    <row r="621" spans="1:13">
      <c r="A621" s="365"/>
      <c r="B621" s="197" t="s">
        <v>1956</v>
      </c>
      <c r="C621" s="64" t="s">
        <v>24</v>
      </c>
      <c r="D621" s="203">
        <v>1</v>
      </c>
      <c r="E621" s="64"/>
      <c r="F621" s="100"/>
    </row>
    <row r="622" spans="1:13">
      <c r="A622" s="365"/>
      <c r="B622" s="197" t="s">
        <v>456</v>
      </c>
      <c r="C622" s="64" t="s">
        <v>73</v>
      </c>
      <c r="D622" s="193" t="s">
        <v>150</v>
      </c>
      <c r="E622" s="64"/>
      <c r="F622" s="100"/>
    </row>
    <row r="623" spans="1:13">
      <c r="A623" s="365"/>
      <c r="B623" s="197" t="s">
        <v>1585</v>
      </c>
      <c r="C623" s="64"/>
      <c r="D623" s="193" t="s">
        <v>1437</v>
      </c>
      <c r="E623" s="64"/>
      <c r="F623" s="100"/>
    </row>
    <row r="624" spans="1:13">
      <c r="A624" s="363"/>
      <c r="B624" s="198" t="s">
        <v>1586</v>
      </c>
      <c r="C624" s="199" t="s">
        <v>73</v>
      </c>
      <c r="D624" s="199" t="s">
        <v>458</v>
      </c>
      <c r="E624" s="64"/>
      <c r="F624" s="100"/>
    </row>
    <row r="625" spans="1:6">
      <c r="A625" s="364">
        <f>1+A620</f>
        <v>8</v>
      </c>
      <c r="B625" s="63" t="s">
        <v>459</v>
      </c>
      <c r="C625" s="64"/>
      <c r="D625" s="193"/>
      <c r="E625" s="64"/>
      <c r="F625" s="100"/>
    </row>
    <row r="626" spans="1:6">
      <c r="A626" s="365"/>
      <c r="B626" s="197" t="s">
        <v>460</v>
      </c>
      <c r="C626" s="64" t="s">
        <v>16</v>
      </c>
      <c r="D626" s="193" t="s">
        <v>461</v>
      </c>
      <c r="E626" s="64"/>
      <c r="F626" s="100"/>
    </row>
    <row r="627" spans="1:6">
      <c r="A627" s="365"/>
      <c r="B627" s="197" t="s">
        <v>462</v>
      </c>
      <c r="C627" s="64" t="s">
        <v>73</v>
      </c>
      <c r="D627" s="193" t="s">
        <v>150</v>
      </c>
      <c r="E627" s="64"/>
      <c r="F627" s="100"/>
    </row>
    <row r="628" spans="1:6">
      <c r="A628" s="363"/>
      <c r="B628" s="197" t="s">
        <v>1585</v>
      </c>
      <c r="C628" s="64"/>
      <c r="D628" s="193" t="s">
        <v>1437</v>
      </c>
      <c r="E628" s="64"/>
      <c r="F628" s="100"/>
    </row>
    <row r="629" spans="1:6">
      <c r="A629" s="364">
        <f>1+A625</f>
        <v>9</v>
      </c>
      <c r="B629" s="208" t="s">
        <v>475</v>
      </c>
      <c r="C629" s="162"/>
      <c r="D629" s="162"/>
      <c r="E629" s="195"/>
      <c r="F629" s="196"/>
    </row>
    <row r="630" spans="1:6">
      <c r="A630" s="365"/>
      <c r="B630" s="207" t="s">
        <v>476</v>
      </c>
      <c r="C630" s="199"/>
      <c r="D630" s="199" t="s">
        <v>1437</v>
      </c>
      <c r="E630" s="64"/>
      <c r="F630" s="100"/>
    </row>
    <row r="631" spans="1:6">
      <c r="A631" s="365"/>
      <c r="B631" s="209" t="str">
        <f>"Tensión asignada entradas digitales"</f>
        <v>Tensión asignada entradas digitales</v>
      </c>
      <c r="C631" s="199" t="s">
        <v>268</v>
      </c>
      <c r="D631" s="199">
        <v>125</v>
      </c>
      <c r="E631" s="64"/>
      <c r="F631" s="100"/>
    </row>
    <row r="632" spans="1:6">
      <c r="A632" s="365"/>
      <c r="B632" s="207" t="s">
        <v>477</v>
      </c>
      <c r="C632" s="199"/>
      <c r="D632" s="199" t="s">
        <v>1437</v>
      </c>
      <c r="E632" s="64"/>
      <c r="F632" s="100"/>
    </row>
    <row r="633" spans="1:6">
      <c r="A633" s="365"/>
      <c r="B633" s="209" t="str">
        <f>"Capacidad de maniobra de corrientes inductivas"</f>
        <v>Capacidad de maniobra de corrientes inductivas</v>
      </c>
      <c r="C633" s="199" t="s">
        <v>24</v>
      </c>
      <c r="D633" s="199">
        <v>5</v>
      </c>
      <c r="E633" s="64"/>
      <c r="F633" s="100"/>
    </row>
    <row r="634" spans="1:6">
      <c r="A634" s="363"/>
      <c r="B634" s="209" t="str">
        <f>"Soportabilidad de tensión de los contactos"</f>
        <v>Soportabilidad de tensión de los contactos</v>
      </c>
      <c r="C634" s="199" t="s">
        <v>268</v>
      </c>
      <c r="D634" s="199">
        <v>250</v>
      </c>
      <c r="E634" s="64"/>
      <c r="F634" s="100"/>
    </row>
    <row r="635" spans="1:6" ht="28.5">
      <c r="A635" s="204">
        <f>1+A629</f>
        <v>10</v>
      </c>
      <c r="B635" s="205" t="s">
        <v>463</v>
      </c>
      <c r="C635" s="206"/>
      <c r="D635" s="206" t="s">
        <v>23</v>
      </c>
      <c r="E635" s="64"/>
      <c r="F635" s="100"/>
    </row>
    <row r="636" spans="1:6">
      <c r="A636" s="82">
        <f>1+A635</f>
        <v>11</v>
      </c>
      <c r="B636" s="63" t="s">
        <v>65</v>
      </c>
      <c r="C636" s="64" t="s">
        <v>10</v>
      </c>
      <c r="D636" s="193">
        <v>60</v>
      </c>
      <c r="E636" s="64"/>
      <c r="F636" s="100"/>
    </row>
    <row r="637" spans="1:6">
      <c r="A637" s="355">
        <f>1+A636</f>
        <v>12</v>
      </c>
      <c r="B637" s="112" t="s">
        <v>766</v>
      </c>
      <c r="C637" s="64"/>
      <c r="D637" s="64" t="s">
        <v>23</v>
      </c>
      <c r="E637" s="64"/>
      <c r="F637" s="100"/>
    </row>
    <row r="638" spans="1:6">
      <c r="A638" s="357"/>
      <c r="B638" s="240" t="s">
        <v>1380</v>
      </c>
      <c r="C638" s="64" t="s">
        <v>1381</v>
      </c>
      <c r="D638" s="64" t="s">
        <v>767</v>
      </c>
      <c r="E638" s="64"/>
      <c r="F638" s="100"/>
    </row>
    <row r="639" spans="1:6">
      <c r="A639" s="356"/>
      <c r="B639" s="240" t="s">
        <v>768</v>
      </c>
      <c r="C639" s="64"/>
      <c r="D639" s="64">
        <v>3</v>
      </c>
      <c r="E639" s="64"/>
      <c r="F639" s="100"/>
    </row>
    <row r="640" spans="1:6">
      <c r="A640" s="82">
        <f>1+A637</f>
        <v>13</v>
      </c>
      <c r="B640" s="63" t="s">
        <v>464</v>
      </c>
      <c r="C640" s="64"/>
      <c r="D640" s="193" t="s">
        <v>23</v>
      </c>
      <c r="E640" s="64"/>
      <c r="F640" s="100"/>
    </row>
    <row r="641" spans="1:6">
      <c r="A641" s="364">
        <f>1+A640</f>
        <v>14</v>
      </c>
      <c r="B641" s="194" t="s">
        <v>465</v>
      </c>
      <c r="C641" s="195"/>
      <c r="D641" s="195"/>
      <c r="E641" s="195"/>
      <c r="F641" s="196"/>
    </row>
    <row r="642" spans="1:6">
      <c r="A642" s="365"/>
      <c r="B642" s="198" t="s">
        <v>667</v>
      </c>
      <c r="C642" s="199"/>
      <c r="D642" s="199" t="s">
        <v>23</v>
      </c>
      <c r="E642" s="64"/>
      <c r="F642" s="100"/>
    </row>
    <row r="643" spans="1:6">
      <c r="A643" s="365"/>
      <c r="B643" s="209" t="str">
        <f>"Protocolo utilizado"</f>
        <v>Protocolo utilizado</v>
      </c>
      <c r="C643" s="199"/>
      <c r="D643" s="199" t="s">
        <v>206</v>
      </c>
      <c r="E643" s="64"/>
      <c r="F643" s="100"/>
    </row>
    <row r="644" spans="1:6" ht="30.75" customHeight="1">
      <c r="A644" s="365"/>
      <c r="B644" s="209" t="str">
        <f>"Interfaz"</f>
        <v>Interfaz</v>
      </c>
      <c r="C644" s="199"/>
      <c r="D644" s="129" t="s">
        <v>1440</v>
      </c>
      <c r="E644" s="64"/>
      <c r="F644" s="100"/>
    </row>
    <row r="645" spans="1:6">
      <c r="A645" s="365"/>
      <c r="B645" s="209" t="str">
        <f>"Tipo de Conector"</f>
        <v>Tipo de Conector</v>
      </c>
      <c r="C645" s="199"/>
      <c r="D645" s="199" t="s">
        <v>1881</v>
      </c>
      <c r="E645" s="64"/>
      <c r="F645" s="100"/>
    </row>
    <row r="646" spans="1:6">
      <c r="A646" s="365"/>
      <c r="B646" s="198" t="s">
        <v>668</v>
      </c>
      <c r="C646" s="199"/>
      <c r="D646" s="199" t="s">
        <v>23</v>
      </c>
      <c r="E646" s="64"/>
      <c r="F646" s="100"/>
    </row>
    <row r="647" spans="1:6">
      <c r="A647" s="365"/>
      <c r="B647" s="209" t="str">
        <f>"Protocolo"</f>
        <v>Protocolo</v>
      </c>
      <c r="C647" s="199"/>
      <c r="D647" s="199" t="s">
        <v>1577</v>
      </c>
      <c r="E647" s="64"/>
      <c r="F647" s="100"/>
    </row>
    <row r="648" spans="1:6">
      <c r="A648" s="365"/>
      <c r="B648" s="209" t="str">
        <f>"Interfaz"</f>
        <v>Interfaz</v>
      </c>
      <c r="C648" s="199"/>
      <c r="D648" s="199" t="s">
        <v>653</v>
      </c>
      <c r="E648" s="64"/>
      <c r="F648" s="100"/>
    </row>
    <row r="649" spans="1:6">
      <c r="A649" s="365"/>
      <c r="B649" s="209" t="str">
        <f>"Tipo de Conector"</f>
        <v>Tipo de Conector</v>
      </c>
      <c r="C649" s="199"/>
      <c r="D649" s="199" t="s">
        <v>653</v>
      </c>
      <c r="E649" s="64"/>
      <c r="F649" s="100"/>
    </row>
    <row r="650" spans="1:6">
      <c r="A650" s="365"/>
      <c r="B650" s="198" t="s">
        <v>471</v>
      </c>
      <c r="C650" s="199"/>
      <c r="D650" s="199" t="s">
        <v>23</v>
      </c>
      <c r="E650" s="64"/>
      <c r="F650" s="100"/>
    </row>
    <row r="651" spans="1:6">
      <c r="A651" s="365"/>
      <c r="B651" s="209" t="str">
        <f>"Protocolo utilizado a través de puerto"</f>
        <v>Protocolo utilizado a través de puerto</v>
      </c>
      <c r="C651" s="199"/>
      <c r="D651" s="199" t="s">
        <v>362</v>
      </c>
      <c r="E651" s="64"/>
      <c r="F651" s="100"/>
    </row>
    <row r="652" spans="1:6" ht="57">
      <c r="A652" s="365"/>
      <c r="B652" s="209" t="str">
        <f>"Protocolo utilizado a través de red"</f>
        <v>Protocolo utilizado a través de red</v>
      </c>
      <c r="C652" s="199"/>
      <c r="D652" s="129" t="s">
        <v>1439</v>
      </c>
      <c r="E652" s="64"/>
      <c r="F652" s="100"/>
    </row>
    <row r="653" spans="1:6">
      <c r="A653" s="363"/>
      <c r="B653" s="198" t="s">
        <v>472</v>
      </c>
      <c r="C653" s="199"/>
      <c r="D653" s="199" t="s">
        <v>23</v>
      </c>
      <c r="E653" s="64"/>
      <c r="F653" s="100"/>
    </row>
    <row r="654" spans="1:6">
      <c r="A654" s="82">
        <f>1+A641</f>
        <v>15</v>
      </c>
      <c r="B654" s="63" t="s">
        <v>473</v>
      </c>
      <c r="C654" s="64"/>
      <c r="D654" s="193" t="s">
        <v>474</v>
      </c>
      <c r="E654" s="64"/>
      <c r="F654" s="100"/>
    </row>
    <row r="655" spans="1:6" ht="15" thickBot="1">
      <c r="A655" s="286">
        <f>1+A654</f>
        <v>16</v>
      </c>
      <c r="B655" s="287" t="s">
        <v>31</v>
      </c>
      <c r="C655" s="288"/>
      <c r="D655" s="288" t="s">
        <v>32</v>
      </c>
      <c r="E655" s="288"/>
      <c r="F655" s="289"/>
    </row>
    <row r="656" spans="1:6" s="15" customFormat="1" ht="15.75" thickBot="1">
      <c r="A656" s="503" t="s">
        <v>495</v>
      </c>
      <c r="B656" s="17"/>
      <c r="C656" s="18"/>
      <c r="D656" s="18"/>
      <c r="E656" s="19"/>
      <c r="F656" s="504"/>
    </row>
    <row r="657" spans="1:6">
      <c r="A657" s="77">
        <f>1+A655</f>
        <v>17</v>
      </c>
      <c r="B657" s="292" t="s">
        <v>496</v>
      </c>
      <c r="C657" s="293"/>
      <c r="D657" s="293" t="s">
        <v>497</v>
      </c>
      <c r="E657" s="190"/>
      <c r="F657" s="236"/>
    </row>
    <row r="658" spans="1:6">
      <c r="A658" s="219">
        <f>1+A657</f>
        <v>18</v>
      </c>
      <c r="B658" s="217" t="s">
        <v>498</v>
      </c>
      <c r="C658" s="218"/>
      <c r="D658" s="218" t="s">
        <v>499</v>
      </c>
      <c r="E658" s="64"/>
      <c r="F658" s="100"/>
    </row>
    <row r="659" spans="1:6" ht="15" thickBot="1">
      <c r="A659" s="186">
        <f>1+A658</f>
        <v>19</v>
      </c>
      <c r="B659" s="294" t="s">
        <v>500</v>
      </c>
      <c r="C659" s="295"/>
      <c r="D659" s="295" t="s">
        <v>501</v>
      </c>
      <c r="E659" s="288"/>
      <c r="F659" s="289"/>
    </row>
    <row r="660" spans="1:6" s="15" customFormat="1" ht="15.75" thickBot="1">
      <c r="A660" s="503" t="s">
        <v>1909</v>
      </c>
      <c r="B660" s="17"/>
      <c r="C660" s="18"/>
      <c r="D660" s="18"/>
      <c r="E660" s="19"/>
      <c r="F660" s="504"/>
    </row>
    <row r="661" spans="1:6">
      <c r="A661" s="491">
        <f>1+A659</f>
        <v>20</v>
      </c>
      <c r="B661" s="282" t="s">
        <v>569</v>
      </c>
      <c r="C661" s="283"/>
      <c r="D661" s="283"/>
      <c r="E661" s="284"/>
      <c r="F661" s="285"/>
    </row>
    <row r="662" spans="1:6">
      <c r="A662" s="365"/>
      <c r="B662" s="210" t="s">
        <v>570</v>
      </c>
      <c r="C662" s="162"/>
      <c r="D662" s="162"/>
      <c r="E662" s="195"/>
      <c r="F662" s="196"/>
    </row>
    <row r="663" spans="1:6" ht="28.5">
      <c r="A663" s="365" t="s">
        <v>1</v>
      </c>
      <c r="B663" s="209" t="s">
        <v>571</v>
      </c>
      <c r="C663" s="199"/>
      <c r="D663" s="199" t="s">
        <v>23</v>
      </c>
      <c r="E663" s="64" t="s">
        <v>1588</v>
      </c>
      <c r="F663" s="100"/>
    </row>
    <row r="664" spans="1:6" ht="28.5">
      <c r="A664" s="365"/>
      <c r="B664" s="209" t="s">
        <v>572</v>
      </c>
      <c r="C664" s="199"/>
      <c r="D664" s="199" t="s">
        <v>23</v>
      </c>
      <c r="E664" s="64" t="s">
        <v>1588</v>
      </c>
      <c r="F664" s="100"/>
    </row>
    <row r="665" spans="1:6">
      <c r="A665" s="365"/>
      <c r="B665" s="209" t="s">
        <v>573</v>
      </c>
      <c r="C665" s="199"/>
      <c r="D665" s="199" t="s">
        <v>23</v>
      </c>
      <c r="E665" s="64" t="s">
        <v>1588</v>
      </c>
      <c r="F665" s="100"/>
    </row>
    <row r="666" spans="1:6">
      <c r="A666" s="365"/>
      <c r="B666" s="209" t="s">
        <v>574</v>
      </c>
      <c r="C666" s="199"/>
      <c r="D666" s="199" t="s">
        <v>23</v>
      </c>
      <c r="E666" s="64" t="s">
        <v>1588</v>
      </c>
      <c r="F666" s="100"/>
    </row>
    <row r="667" spans="1:6">
      <c r="A667" s="365"/>
      <c r="B667" s="210" t="s">
        <v>575</v>
      </c>
      <c r="C667" s="162"/>
      <c r="D667" s="162"/>
      <c r="E667" s="195"/>
      <c r="F667" s="196"/>
    </row>
    <row r="668" spans="1:6">
      <c r="A668" s="365"/>
      <c r="B668" s="209" t="s">
        <v>576</v>
      </c>
      <c r="C668" s="199" t="s">
        <v>29</v>
      </c>
      <c r="D668" s="199" t="s">
        <v>577</v>
      </c>
      <c r="E668" s="64" t="s">
        <v>1588</v>
      </c>
      <c r="F668" s="100"/>
    </row>
    <row r="669" spans="1:6">
      <c r="A669" s="365"/>
      <c r="B669" s="209" t="s">
        <v>578</v>
      </c>
      <c r="C669" s="199" t="s">
        <v>29</v>
      </c>
      <c r="D669" s="199" t="s">
        <v>577</v>
      </c>
      <c r="E669" s="64" t="s">
        <v>1588</v>
      </c>
      <c r="F669" s="100"/>
    </row>
    <row r="670" spans="1:6">
      <c r="A670" s="365"/>
      <c r="B670" s="209" t="s">
        <v>579</v>
      </c>
      <c r="C670" s="199" t="s">
        <v>29</v>
      </c>
      <c r="D670" s="199" t="s">
        <v>580</v>
      </c>
      <c r="E670" s="64" t="s">
        <v>1588</v>
      </c>
      <c r="F670" s="100"/>
    </row>
    <row r="671" spans="1:6">
      <c r="A671" s="365"/>
      <c r="B671" s="210" t="s">
        <v>581</v>
      </c>
      <c r="C671" s="162"/>
      <c r="D671" s="162"/>
      <c r="E671" s="195"/>
      <c r="F671" s="196"/>
    </row>
    <row r="672" spans="1:6">
      <c r="A672" s="365"/>
      <c r="B672" s="209" t="s">
        <v>582</v>
      </c>
      <c r="C672" s="199"/>
      <c r="D672" s="199" t="s">
        <v>23</v>
      </c>
      <c r="E672" s="64" t="s">
        <v>1115</v>
      </c>
      <c r="F672" s="100"/>
    </row>
    <row r="673" spans="1:6">
      <c r="A673" s="365"/>
      <c r="B673" s="209" t="s">
        <v>583</v>
      </c>
      <c r="C673" s="199"/>
      <c r="D673" s="199" t="s">
        <v>23</v>
      </c>
      <c r="E673" s="64" t="s">
        <v>1115</v>
      </c>
      <c r="F673" s="100"/>
    </row>
    <row r="674" spans="1:6">
      <c r="A674" s="365"/>
      <c r="B674" s="198" t="s">
        <v>584</v>
      </c>
      <c r="C674" s="199"/>
      <c r="D674" s="199" t="s">
        <v>23</v>
      </c>
      <c r="E674" s="64" t="s">
        <v>1115</v>
      </c>
      <c r="F674" s="100"/>
    </row>
    <row r="675" spans="1:6">
      <c r="A675" s="365"/>
      <c r="B675" s="198" t="s">
        <v>585</v>
      </c>
      <c r="C675" s="199"/>
      <c r="D675" s="199" t="s">
        <v>23</v>
      </c>
      <c r="E675" s="64" t="s">
        <v>1115</v>
      </c>
      <c r="F675" s="100"/>
    </row>
    <row r="676" spans="1:6">
      <c r="A676" s="365"/>
      <c r="B676" s="198" t="s">
        <v>586</v>
      </c>
      <c r="C676" s="199"/>
      <c r="D676" s="199" t="s">
        <v>23</v>
      </c>
      <c r="E676" s="64" t="s">
        <v>1115</v>
      </c>
      <c r="F676" s="100"/>
    </row>
    <row r="677" spans="1:6">
      <c r="A677" s="365"/>
      <c r="B677" s="198" t="s">
        <v>587</v>
      </c>
      <c r="C677" s="199"/>
      <c r="D677" s="199" t="s">
        <v>23</v>
      </c>
      <c r="E677" s="64" t="s">
        <v>1115</v>
      </c>
      <c r="F677" s="100"/>
    </row>
    <row r="678" spans="1:6">
      <c r="A678" s="365"/>
      <c r="B678" s="198" t="s">
        <v>588</v>
      </c>
      <c r="C678" s="199"/>
      <c r="D678" s="199" t="s">
        <v>23</v>
      </c>
      <c r="E678" s="64" t="s">
        <v>1115</v>
      </c>
      <c r="F678" s="100"/>
    </row>
    <row r="679" spans="1:6">
      <c r="A679" s="365"/>
      <c r="B679" s="227" t="s">
        <v>592</v>
      </c>
      <c r="C679" s="162"/>
      <c r="D679" s="162"/>
      <c r="E679" s="195"/>
      <c r="F679" s="196"/>
    </row>
    <row r="680" spans="1:6">
      <c r="A680" s="365"/>
      <c r="B680" s="228" t="s">
        <v>593</v>
      </c>
      <c r="C680" s="199"/>
      <c r="D680" s="199" t="s">
        <v>1587</v>
      </c>
      <c r="E680" s="64" t="s">
        <v>1588</v>
      </c>
      <c r="F680" s="100"/>
    </row>
    <row r="681" spans="1:6">
      <c r="A681" s="365"/>
      <c r="B681" s="228" t="s">
        <v>594</v>
      </c>
      <c r="C681" s="199"/>
      <c r="D681" s="199" t="s">
        <v>1587</v>
      </c>
      <c r="E681" s="64" t="s">
        <v>1588</v>
      </c>
      <c r="F681" s="100"/>
    </row>
    <row r="682" spans="1:6">
      <c r="A682" s="365"/>
      <c r="B682" s="228" t="s">
        <v>595</v>
      </c>
      <c r="C682" s="199"/>
      <c r="D682" s="199" t="s">
        <v>1587</v>
      </c>
      <c r="E682" s="64" t="s">
        <v>1588</v>
      </c>
      <c r="F682" s="100"/>
    </row>
    <row r="683" spans="1:6">
      <c r="A683" s="365"/>
      <c r="B683" s="228" t="s">
        <v>596</v>
      </c>
      <c r="C683" s="199"/>
      <c r="D683" s="199" t="s">
        <v>1587</v>
      </c>
      <c r="E683" s="64" t="s">
        <v>1588</v>
      </c>
      <c r="F683" s="100"/>
    </row>
    <row r="684" spans="1:6" ht="15" thickBot="1">
      <c r="A684" s="485"/>
      <c r="B684" s="291" t="s">
        <v>597</v>
      </c>
      <c r="C684" s="234"/>
      <c r="D684" s="234" t="s">
        <v>1587</v>
      </c>
      <c r="E684" s="288" t="s">
        <v>1588</v>
      </c>
      <c r="F684" s="289"/>
    </row>
    <row r="685" spans="1:6" s="15" customFormat="1" ht="15.75" thickBot="1">
      <c r="A685" s="503" t="s">
        <v>778</v>
      </c>
      <c r="B685" s="17"/>
      <c r="C685" s="18"/>
      <c r="D685" s="18"/>
      <c r="E685" s="19"/>
      <c r="F685" s="504"/>
    </row>
    <row r="686" spans="1:6">
      <c r="A686" s="491">
        <f>1+A661</f>
        <v>21</v>
      </c>
      <c r="B686" s="282" t="s">
        <v>598</v>
      </c>
      <c r="C686" s="283"/>
      <c r="D686" s="283"/>
      <c r="E686" s="284"/>
      <c r="F686" s="285"/>
    </row>
    <row r="687" spans="1:6">
      <c r="A687" s="365"/>
      <c r="B687" s="210" t="s">
        <v>599</v>
      </c>
      <c r="C687" s="162"/>
      <c r="D687" s="162"/>
      <c r="E687" s="195"/>
      <c r="F687" s="196"/>
    </row>
    <row r="688" spans="1:6" ht="15.75" customHeight="1">
      <c r="A688" s="365"/>
      <c r="B688" s="209" t="s">
        <v>600</v>
      </c>
      <c r="C688" s="199" t="s">
        <v>601</v>
      </c>
      <c r="D688" s="199" t="s">
        <v>602</v>
      </c>
      <c r="E688" s="64"/>
      <c r="F688" s="100"/>
    </row>
    <row r="689" spans="1:6" ht="15.75" customHeight="1">
      <c r="A689" s="365"/>
      <c r="B689" s="228" t="s">
        <v>603</v>
      </c>
      <c r="C689" s="64" t="s">
        <v>601</v>
      </c>
      <c r="D689" s="64">
        <v>5</v>
      </c>
      <c r="E689" s="64"/>
      <c r="F689" s="100"/>
    </row>
    <row r="690" spans="1:6" ht="15.75" customHeight="1">
      <c r="A690" s="365"/>
      <c r="B690" s="209" t="s">
        <v>604</v>
      </c>
      <c r="C690" s="199" t="s">
        <v>605</v>
      </c>
      <c r="D690" s="229" t="str">
        <f>"5 - 80"</f>
        <v>5 - 80</v>
      </c>
      <c r="E690" s="64"/>
      <c r="F690" s="100"/>
    </row>
    <row r="691" spans="1:6" ht="15.75" customHeight="1">
      <c r="A691" s="365"/>
      <c r="B691" s="228" t="s">
        <v>606</v>
      </c>
      <c r="C691" s="64" t="s">
        <v>605</v>
      </c>
      <c r="D691" s="64">
        <v>1</v>
      </c>
      <c r="E691" s="64"/>
      <c r="F691" s="100"/>
    </row>
    <row r="692" spans="1:6" ht="15.75" customHeight="1">
      <c r="A692" s="365"/>
      <c r="B692" s="209" t="s">
        <v>607</v>
      </c>
      <c r="C692" s="199" t="s">
        <v>12</v>
      </c>
      <c r="D692" s="229" t="str">
        <f>"2 - 50"</f>
        <v>2 - 50</v>
      </c>
      <c r="E692" s="64"/>
      <c r="F692" s="100"/>
    </row>
    <row r="693" spans="1:6">
      <c r="A693" s="365"/>
      <c r="B693" s="209" t="s">
        <v>608</v>
      </c>
      <c r="C693" s="199"/>
      <c r="D693" s="199" t="s">
        <v>23</v>
      </c>
      <c r="E693" s="64"/>
      <c r="F693" s="100"/>
    </row>
    <row r="694" spans="1:6">
      <c r="A694" s="365"/>
      <c r="B694" s="209" t="s">
        <v>609</v>
      </c>
      <c r="C694" s="199" t="s">
        <v>12</v>
      </c>
      <c r="D694" s="199" t="s">
        <v>610</v>
      </c>
      <c r="E694" s="177"/>
      <c r="F694" s="178"/>
    </row>
    <row r="695" spans="1:6">
      <c r="A695" s="365"/>
      <c r="B695" s="209" t="s">
        <v>611</v>
      </c>
      <c r="C695" s="199" t="s">
        <v>12</v>
      </c>
      <c r="D695" s="229" t="str">
        <f>"10 - 50"</f>
        <v>10 - 50</v>
      </c>
      <c r="E695" s="177"/>
      <c r="F695" s="178"/>
    </row>
    <row r="696" spans="1:6">
      <c r="A696" s="365"/>
      <c r="B696" s="228" t="s">
        <v>612</v>
      </c>
      <c r="C696" s="64" t="s">
        <v>133</v>
      </c>
      <c r="D696" s="64" t="s">
        <v>613</v>
      </c>
      <c r="E696" s="177"/>
      <c r="F696" s="178"/>
    </row>
    <row r="697" spans="1:6">
      <c r="A697" s="365"/>
      <c r="B697" s="198" t="s">
        <v>614</v>
      </c>
      <c r="C697" s="199" t="s">
        <v>133</v>
      </c>
      <c r="D697" s="199">
        <v>50</v>
      </c>
      <c r="E697" s="177"/>
      <c r="F697" s="178"/>
    </row>
    <row r="698" spans="1:6">
      <c r="A698" s="365"/>
      <c r="B698" s="210" t="s">
        <v>615</v>
      </c>
      <c r="C698" s="162"/>
      <c r="D698" s="162"/>
      <c r="E698" s="174"/>
      <c r="F698" s="175"/>
    </row>
    <row r="699" spans="1:6">
      <c r="A699" s="365"/>
      <c r="B699" s="209" t="s">
        <v>616</v>
      </c>
      <c r="C699" s="199"/>
      <c r="D699" s="199" t="s">
        <v>23</v>
      </c>
      <c r="E699" s="177"/>
      <c r="F699" s="178"/>
    </row>
    <row r="700" spans="1:6">
      <c r="A700" s="365"/>
      <c r="B700" s="209" t="s">
        <v>617</v>
      </c>
      <c r="C700" s="199"/>
      <c r="D700" s="199" t="s">
        <v>23</v>
      </c>
      <c r="E700" s="177"/>
      <c r="F700" s="178"/>
    </row>
    <row r="701" spans="1:6">
      <c r="A701" s="365"/>
      <c r="B701" s="209" t="s">
        <v>618</v>
      </c>
      <c r="C701" s="199"/>
      <c r="D701" s="199" t="s">
        <v>23</v>
      </c>
      <c r="E701" s="177"/>
      <c r="F701" s="178"/>
    </row>
    <row r="702" spans="1:6">
      <c r="A702" s="365"/>
      <c r="B702" s="209" t="s">
        <v>619</v>
      </c>
      <c r="C702" s="199"/>
      <c r="D702" s="199" t="s">
        <v>23</v>
      </c>
      <c r="E702" s="177"/>
      <c r="F702" s="178"/>
    </row>
    <row r="703" spans="1:6">
      <c r="A703" s="365"/>
      <c r="B703" s="198" t="s">
        <v>620</v>
      </c>
      <c r="C703" s="199"/>
      <c r="D703" s="199" t="s">
        <v>23</v>
      </c>
      <c r="E703" s="177"/>
      <c r="F703" s="178"/>
    </row>
    <row r="704" spans="1:6">
      <c r="A704" s="365"/>
      <c r="B704" s="198" t="s">
        <v>621</v>
      </c>
      <c r="C704" s="199"/>
      <c r="D704" s="199" t="s">
        <v>23</v>
      </c>
      <c r="E704" s="177"/>
      <c r="F704" s="178"/>
    </row>
    <row r="705" spans="1:6" ht="28.5">
      <c r="A705" s="365"/>
      <c r="B705" s="198" t="s">
        <v>622</v>
      </c>
      <c r="C705" s="199"/>
      <c r="D705" s="199" t="s">
        <v>23</v>
      </c>
      <c r="E705" s="177"/>
      <c r="F705" s="178"/>
    </row>
    <row r="706" spans="1:6" ht="28.5">
      <c r="A706" s="365"/>
      <c r="B706" s="198" t="s">
        <v>623</v>
      </c>
      <c r="C706" s="199"/>
      <c r="D706" s="199" t="s">
        <v>23</v>
      </c>
      <c r="E706" s="177"/>
      <c r="F706" s="178"/>
    </row>
    <row r="707" spans="1:6">
      <c r="A707" s="365"/>
      <c r="B707" s="198" t="s">
        <v>624</v>
      </c>
      <c r="C707" s="199"/>
      <c r="D707" s="199" t="s">
        <v>23</v>
      </c>
      <c r="E707" s="177"/>
      <c r="F707" s="178"/>
    </row>
    <row r="708" spans="1:6">
      <c r="A708" s="365"/>
      <c r="B708" s="198" t="s">
        <v>625</v>
      </c>
      <c r="C708" s="199"/>
      <c r="D708" s="199"/>
      <c r="E708" s="177"/>
      <c r="F708" s="178"/>
    </row>
    <row r="709" spans="1:6">
      <c r="A709" s="365"/>
      <c r="B709" s="226" t="s">
        <v>626</v>
      </c>
      <c r="C709" s="199"/>
      <c r="D709" s="206">
        <v>2</v>
      </c>
      <c r="E709" s="177"/>
      <c r="F709" s="178"/>
    </row>
    <row r="710" spans="1:6" ht="29.25" thickBot="1">
      <c r="A710" s="485"/>
      <c r="B710" s="290" t="s">
        <v>627</v>
      </c>
      <c r="C710" s="234"/>
      <c r="D710" s="235">
        <v>4</v>
      </c>
      <c r="E710" s="187"/>
      <c r="F710" s="188"/>
    </row>
    <row r="711" spans="1:6" s="15" customFormat="1" ht="15.75" thickBot="1">
      <c r="A711" s="503" t="s">
        <v>1907</v>
      </c>
      <c r="B711" s="17"/>
      <c r="C711" s="18"/>
      <c r="D711" s="18"/>
      <c r="E711" s="19"/>
      <c r="F711" s="504"/>
    </row>
    <row r="712" spans="1:6">
      <c r="A712" s="491">
        <f>1+A686</f>
        <v>22</v>
      </c>
      <c r="B712" s="282" t="s">
        <v>779</v>
      </c>
      <c r="C712" s="283"/>
      <c r="D712" s="283"/>
      <c r="E712" s="284"/>
      <c r="F712" s="285"/>
    </row>
    <row r="713" spans="1:6">
      <c r="A713" s="357"/>
      <c r="B713" s="174" t="s">
        <v>780</v>
      </c>
      <c r="C713" s="195"/>
      <c r="D713" s="195"/>
      <c r="E713" s="195"/>
      <c r="F713" s="196"/>
    </row>
    <row r="714" spans="1:6" ht="18.75">
      <c r="A714" s="357"/>
      <c r="B714" s="177" t="s">
        <v>781</v>
      </c>
      <c r="C714" s="64" t="s">
        <v>687</v>
      </c>
      <c r="D714" s="64" t="s">
        <v>688</v>
      </c>
      <c r="E714" s="64"/>
      <c r="F714" s="100"/>
    </row>
    <row r="715" spans="1:6">
      <c r="A715" s="357"/>
      <c r="B715" s="177" t="s">
        <v>782</v>
      </c>
      <c r="C715" s="64" t="s">
        <v>133</v>
      </c>
      <c r="D715" s="64" t="s">
        <v>783</v>
      </c>
      <c r="E715" s="64"/>
      <c r="F715" s="100"/>
    </row>
    <row r="716" spans="1:6">
      <c r="A716" s="357"/>
      <c r="B716" s="177" t="s">
        <v>784</v>
      </c>
      <c r="C716" s="64" t="s">
        <v>133</v>
      </c>
      <c r="D716" s="64" t="s">
        <v>785</v>
      </c>
      <c r="E716" s="64"/>
      <c r="F716" s="100"/>
    </row>
    <row r="717" spans="1:6">
      <c r="A717" s="356"/>
      <c r="B717" s="177" t="s">
        <v>786</v>
      </c>
      <c r="C717" s="64" t="s">
        <v>133</v>
      </c>
      <c r="D717" s="64" t="s">
        <v>694</v>
      </c>
      <c r="E717" s="64"/>
      <c r="F717" s="100"/>
    </row>
    <row r="718" spans="1:6">
      <c r="A718" s="93">
        <f>1+A712</f>
        <v>23</v>
      </c>
      <c r="B718" s="177" t="s">
        <v>787</v>
      </c>
      <c r="C718" s="64" t="s">
        <v>133</v>
      </c>
      <c r="D718" s="64"/>
      <c r="E718" s="64"/>
      <c r="F718" s="100"/>
    </row>
    <row r="719" spans="1:6" ht="15" thickBot="1">
      <c r="A719" s="286">
        <f>1+A718</f>
        <v>24</v>
      </c>
      <c r="B719" s="287" t="s">
        <v>31</v>
      </c>
      <c r="C719" s="288"/>
      <c r="D719" s="288" t="s">
        <v>32</v>
      </c>
      <c r="E719" s="288"/>
      <c r="F719" s="289"/>
    </row>
    <row r="720" spans="1:6">
      <c r="A720" s="31"/>
      <c r="B720" s="32"/>
      <c r="C720" s="31"/>
      <c r="D720" s="31"/>
      <c r="E720" s="31"/>
      <c r="F720" s="31"/>
    </row>
    <row r="721" spans="1:6" ht="15.75" thickBot="1">
      <c r="A721" s="417" t="s">
        <v>1911</v>
      </c>
      <c r="B721" s="418"/>
      <c r="C721" s="419"/>
      <c r="D721" s="419"/>
      <c r="E721" s="419"/>
      <c r="F721" s="419"/>
    </row>
    <row r="722" spans="1:6" ht="24.75" thickBot="1">
      <c r="A722" s="7" t="s">
        <v>3</v>
      </c>
      <c r="B722" s="8" t="s">
        <v>4</v>
      </c>
      <c r="C722" s="7" t="s">
        <v>2</v>
      </c>
      <c r="D722" s="7" t="s">
        <v>5</v>
      </c>
      <c r="E722" s="7" t="s">
        <v>6</v>
      </c>
      <c r="F722" s="9" t="s">
        <v>41</v>
      </c>
    </row>
    <row r="723" spans="1:6">
      <c r="A723" s="77">
        <v>1</v>
      </c>
      <c r="B723" s="297" t="s">
        <v>7</v>
      </c>
      <c r="C723" s="298"/>
      <c r="D723" s="298" t="s">
        <v>653</v>
      </c>
      <c r="E723" s="190"/>
      <c r="F723" s="236"/>
    </row>
    <row r="724" spans="1:6">
      <c r="A724" s="82">
        <f>1+A723</f>
        <v>2</v>
      </c>
      <c r="B724" s="299" t="s">
        <v>8</v>
      </c>
      <c r="C724" s="193"/>
      <c r="D724" s="193" t="s">
        <v>653</v>
      </c>
      <c r="E724" s="64"/>
      <c r="F724" s="100"/>
    </row>
    <row r="725" spans="1:6">
      <c r="A725" s="82">
        <f>1+A724</f>
        <v>3</v>
      </c>
      <c r="B725" s="299" t="s">
        <v>698</v>
      </c>
      <c r="C725" s="193"/>
      <c r="D725" s="193" t="s">
        <v>653</v>
      </c>
      <c r="E725" s="64"/>
      <c r="F725" s="100"/>
    </row>
    <row r="726" spans="1:6">
      <c r="A726" s="82">
        <f>1+A725</f>
        <v>4</v>
      </c>
      <c r="B726" s="299" t="s">
        <v>21</v>
      </c>
      <c r="C726" s="193"/>
      <c r="D726" s="193" t="s">
        <v>449</v>
      </c>
      <c r="E726" s="64"/>
      <c r="F726" s="100"/>
    </row>
    <row r="727" spans="1:6">
      <c r="A727" s="364">
        <f>1+A726</f>
        <v>5</v>
      </c>
      <c r="B727" s="194" t="s">
        <v>91</v>
      </c>
      <c r="C727" s="195"/>
      <c r="D727" s="195"/>
      <c r="E727" s="195"/>
      <c r="F727" s="196"/>
    </row>
    <row r="728" spans="1:6">
      <c r="A728" s="365"/>
      <c r="B728" s="299" t="s">
        <v>451</v>
      </c>
      <c r="C728" s="193" t="s">
        <v>16</v>
      </c>
      <c r="D728" s="193">
        <v>125</v>
      </c>
      <c r="E728" s="64"/>
      <c r="F728" s="100"/>
    </row>
    <row r="729" spans="1:6">
      <c r="A729" s="363"/>
      <c r="B729" s="299" t="s">
        <v>94</v>
      </c>
      <c r="C729" s="193" t="s">
        <v>12</v>
      </c>
      <c r="D729" s="193" t="s">
        <v>223</v>
      </c>
      <c r="E729" s="64"/>
      <c r="F729" s="100"/>
    </row>
    <row r="730" spans="1:6">
      <c r="A730" s="364">
        <f>1+A727</f>
        <v>6</v>
      </c>
      <c r="B730" s="194" t="s">
        <v>455</v>
      </c>
      <c r="C730" s="195"/>
      <c r="D730" s="195"/>
      <c r="E730" s="195"/>
      <c r="F730" s="196"/>
    </row>
    <row r="731" spans="1:6">
      <c r="A731" s="365"/>
      <c r="B731" s="299" t="s">
        <v>76</v>
      </c>
      <c r="C731" s="193" t="s">
        <v>24</v>
      </c>
      <c r="D731" s="300">
        <v>1</v>
      </c>
      <c r="E731" s="64"/>
      <c r="F731" s="100"/>
    </row>
    <row r="732" spans="1:6">
      <c r="A732" s="363"/>
      <c r="B732" s="299" t="s">
        <v>456</v>
      </c>
      <c r="C732" s="193" t="s">
        <v>73</v>
      </c>
      <c r="D732" s="278" t="s">
        <v>771</v>
      </c>
      <c r="E732" s="64"/>
      <c r="F732" s="100"/>
    </row>
    <row r="733" spans="1:6">
      <c r="A733" s="82">
        <f>1+A730</f>
        <v>7</v>
      </c>
      <c r="B733" s="299" t="s">
        <v>65</v>
      </c>
      <c r="C733" s="193" t="s">
        <v>10</v>
      </c>
      <c r="D733" s="193">
        <v>60</v>
      </c>
      <c r="E733" s="64"/>
      <c r="F733" s="100"/>
    </row>
    <row r="734" spans="1:6">
      <c r="A734" s="82">
        <f>1+A733</f>
        <v>8</v>
      </c>
      <c r="B734" s="299" t="s">
        <v>772</v>
      </c>
      <c r="C734" s="193"/>
      <c r="D734" s="193" t="s">
        <v>23</v>
      </c>
      <c r="E734" s="64"/>
      <c r="F734" s="100"/>
    </row>
    <row r="735" spans="1:6">
      <c r="A735" s="364">
        <f>1+A734</f>
        <v>9</v>
      </c>
      <c r="B735" s="194" t="s">
        <v>465</v>
      </c>
      <c r="C735" s="195"/>
      <c r="D735" s="195"/>
      <c r="E735" s="195"/>
      <c r="F735" s="196"/>
    </row>
    <row r="736" spans="1:6">
      <c r="A736" s="365"/>
      <c r="B736" s="198" t="s">
        <v>667</v>
      </c>
      <c r="C736" s="199"/>
      <c r="D736" s="199" t="s">
        <v>23</v>
      </c>
      <c r="E736" s="64"/>
      <c r="F736" s="100"/>
    </row>
    <row r="737" spans="1:6">
      <c r="A737" s="365"/>
      <c r="B737" s="209" t="str">
        <f>"Protocolo utilizado"</f>
        <v>Protocolo utilizado</v>
      </c>
      <c r="C737" s="199"/>
      <c r="D737" s="199" t="s">
        <v>206</v>
      </c>
      <c r="E737" s="64"/>
      <c r="F737" s="100"/>
    </row>
    <row r="738" spans="1:6" ht="42.75">
      <c r="A738" s="365"/>
      <c r="B738" s="209" t="str">
        <f>"Interfaz"</f>
        <v>Interfaz</v>
      </c>
      <c r="C738" s="199"/>
      <c r="D738" s="129" t="s">
        <v>1440</v>
      </c>
      <c r="E738" s="64"/>
      <c r="F738" s="100"/>
    </row>
    <row r="739" spans="1:6">
      <c r="A739" s="365"/>
      <c r="B739" s="209" t="str">
        <f>"Tipo de Conector"</f>
        <v>Tipo de Conector</v>
      </c>
      <c r="C739" s="199"/>
      <c r="D739" s="199" t="s">
        <v>1881</v>
      </c>
      <c r="E739" s="64"/>
      <c r="F739" s="100"/>
    </row>
    <row r="740" spans="1:6">
      <c r="A740" s="365"/>
      <c r="B740" s="198" t="s">
        <v>668</v>
      </c>
      <c r="C740" s="199"/>
      <c r="D740" s="199" t="s">
        <v>23</v>
      </c>
      <c r="E740" s="64"/>
      <c r="F740" s="100"/>
    </row>
    <row r="741" spans="1:6">
      <c r="A741" s="365"/>
      <c r="B741" s="209" t="str">
        <f>"Protocolo"</f>
        <v>Protocolo</v>
      </c>
      <c r="C741" s="199"/>
      <c r="D741" s="199" t="s">
        <v>1577</v>
      </c>
      <c r="E741" s="64"/>
      <c r="F741" s="100"/>
    </row>
    <row r="742" spans="1:6">
      <c r="A742" s="365"/>
      <c r="B742" s="209" t="str">
        <f>"Interfaz"</f>
        <v>Interfaz</v>
      </c>
      <c r="C742" s="199"/>
      <c r="D742" s="199" t="s">
        <v>653</v>
      </c>
      <c r="E742" s="64"/>
      <c r="F742" s="100"/>
    </row>
    <row r="743" spans="1:6">
      <c r="A743" s="365"/>
      <c r="B743" s="209" t="str">
        <f>"Tipo de Conector"</f>
        <v>Tipo de Conector</v>
      </c>
      <c r="C743" s="199"/>
      <c r="D743" s="199" t="s">
        <v>653</v>
      </c>
      <c r="E743" s="64"/>
      <c r="F743" s="100"/>
    </row>
    <row r="744" spans="1:6">
      <c r="A744" s="365"/>
      <c r="B744" s="198" t="s">
        <v>471</v>
      </c>
      <c r="C744" s="199"/>
      <c r="D744" s="199" t="s">
        <v>23</v>
      </c>
      <c r="E744" s="64"/>
      <c r="F744" s="100"/>
    </row>
    <row r="745" spans="1:6">
      <c r="A745" s="365"/>
      <c r="B745" s="209" t="str">
        <f>"Protocolo utilizado a través de puerto"</f>
        <v>Protocolo utilizado a través de puerto</v>
      </c>
      <c r="C745" s="199"/>
      <c r="D745" s="199" t="s">
        <v>362</v>
      </c>
      <c r="E745" s="64"/>
      <c r="F745" s="100"/>
    </row>
    <row r="746" spans="1:6" ht="57">
      <c r="A746" s="365"/>
      <c r="B746" s="209" t="str">
        <f>"Protocolo utilizado a través de red"</f>
        <v>Protocolo utilizado a través de red</v>
      </c>
      <c r="C746" s="199"/>
      <c r="D746" s="129" t="s">
        <v>1439</v>
      </c>
      <c r="E746" s="64"/>
      <c r="F746" s="100"/>
    </row>
    <row r="747" spans="1:6">
      <c r="A747" s="363"/>
      <c r="B747" s="198" t="s">
        <v>472</v>
      </c>
      <c r="C747" s="199"/>
      <c r="D747" s="199" t="s">
        <v>23</v>
      </c>
      <c r="E747" s="64"/>
      <c r="F747" s="100"/>
    </row>
    <row r="748" spans="1:6">
      <c r="A748" s="82">
        <f>1+A735</f>
        <v>10</v>
      </c>
      <c r="B748" s="299" t="s">
        <v>773</v>
      </c>
      <c r="C748" s="193"/>
      <c r="D748" s="193" t="s">
        <v>474</v>
      </c>
      <c r="E748" s="64"/>
      <c r="F748" s="100"/>
    </row>
    <row r="749" spans="1:6">
      <c r="A749" s="82">
        <f>1+A748</f>
        <v>11</v>
      </c>
      <c r="B749" s="299" t="s">
        <v>31</v>
      </c>
      <c r="C749" s="193"/>
      <c r="D749" s="193" t="s">
        <v>32</v>
      </c>
      <c r="E749" s="64"/>
      <c r="F749" s="100"/>
    </row>
    <row r="750" spans="1:6" ht="15">
      <c r="A750" s="212" t="s">
        <v>495</v>
      </c>
      <c r="B750" s="213"/>
      <c r="C750" s="214"/>
      <c r="D750" s="214"/>
      <c r="E750" s="215"/>
      <c r="F750" s="216"/>
    </row>
    <row r="751" spans="1:6">
      <c r="A751" s="82">
        <f>1+A749</f>
        <v>12</v>
      </c>
      <c r="B751" s="217" t="s">
        <v>496</v>
      </c>
      <c r="C751" s="218"/>
      <c r="D751" s="218" t="s">
        <v>497</v>
      </c>
      <c r="E751" s="64"/>
      <c r="F751" s="100"/>
    </row>
    <row r="752" spans="1:6">
      <c r="A752" s="482">
        <f>1+A751</f>
        <v>13</v>
      </c>
      <c r="B752" s="217" t="s">
        <v>498</v>
      </c>
      <c r="C752" s="218"/>
      <c r="D752" s="218" t="s">
        <v>499</v>
      </c>
      <c r="E752" s="64"/>
      <c r="F752" s="100"/>
    </row>
    <row r="753" spans="1:6">
      <c r="A753" s="363"/>
      <c r="B753" s="217" t="s">
        <v>500</v>
      </c>
      <c r="C753" s="218"/>
      <c r="D753" s="218" t="s">
        <v>501</v>
      </c>
      <c r="E753" s="64"/>
      <c r="F753" s="100"/>
    </row>
    <row r="754" spans="1:6" ht="15" thickBot="1">
      <c r="A754" s="186">
        <f>1+A752</f>
        <v>14</v>
      </c>
      <c r="B754" s="302" t="s">
        <v>503</v>
      </c>
      <c r="C754" s="303" t="s">
        <v>26</v>
      </c>
      <c r="D754" s="303">
        <v>50000</v>
      </c>
      <c r="E754" s="288"/>
      <c r="F754" s="289"/>
    </row>
    <row r="755" spans="1:6">
      <c r="A755" s="31"/>
      <c r="B755" s="32"/>
      <c r="C755" s="31"/>
      <c r="D755" s="31"/>
      <c r="E755" s="31"/>
      <c r="F755" s="31"/>
    </row>
    <row r="756" spans="1:6" s="10" customFormat="1" ht="15.75" thickBot="1">
      <c r="A756" s="420" t="s">
        <v>788</v>
      </c>
      <c r="B756" s="418"/>
      <c r="C756" s="419"/>
      <c r="D756" s="419"/>
      <c r="E756" s="419"/>
      <c r="F756" s="419"/>
    </row>
    <row r="757" spans="1:6" s="10" customFormat="1" ht="24.75" thickBot="1">
      <c r="A757" s="7" t="s">
        <v>3</v>
      </c>
      <c r="B757" s="8" t="s">
        <v>4</v>
      </c>
      <c r="C757" s="7" t="s">
        <v>2</v>
      </c>
      <c r="D757" s="7" t="s">
        <v>5</v>
      </c>
      <c r="E757" s="7" t="s">
        <v>6</v>
      </c>
      <c r="F757" s="9" t="s">
        <v>41</v>
      </c>
    </row>
    <row r="758" spans="1:6" s="10" customFormat="1">
      <c r="A758" s="53">
        <v>1</v>
      </c>
      <c r="B758" s="54" t="s">
        <v>7</v>
      </c>
      <c r="C758" s="55"/>
      <c r="D758" s="55" t="s">
        <v>653</v>
      </c>
      <c r="E758" s="276"/>
      <c r="F758" s="277"/>
    </row>
    <row r="759" spans="1:6" s="10" customFormat="1">
      <c r="A759" s="58">
        <v>2</v>
      </c>
      <c r="B759" s="59" t="s">
        <v>8</v>
      </c>
      <c r="C759" s="60"/>
      <c r="D759" s="60" t="s">
        <v>653</v>
      </c>
      <c r="E759" s="278"/>
      <c r="F759" s="279"/>
    </row>
    <row r="760" spans="1:6" s="10" customFormat="1">
      <c r="A760" s="58">
        <v>3</v>
      </c>
      <c r="B760" s="59" t="s">
        <v>20</v>
      </c>
      <c r="C760" s="60"/>
      <c r="D760" s="60" t="s">
        <v>653</v>
      </c>
      <c r="E760" s="278"/>
      <c r="F760" s="279"/>
    </row>
    <row r="761" spans="1:6" s="10" customFormat="1">
      <c r="A761" s="58">
        <v>4</v>
      </c>
      <c r="B761" s="59" t="s">
        <v>9</v>
      </c>
      <c r="C761" s="60"/>
      <c r="D761" s="60" t="s">
        <v>449</v>
      </c>
      <c r="E761" s="278"/>
      <c r="F761" s="279"/>
    </row>
    <row r="762" spans="1:6" s="10" customFormat="1">
      <c r="A762" s="360">
        <v>5</v>
      </c>
      <c r="B762" s="65" t="s">
        <v>91</v>
      </c>
      <c r="C762" s="66"/>
      <c r="D762" s="66"/>
      <c r="E762" s="67"/>
      <c r="F762" s="68"/>
    </row>
    <row r="763" spans="1:6" s="10" customFormat="1">
      <c r="A763" s="361"/>
      <c r="B763" s="489" t="s">
        <v>789</v>
      </c>
      <c r="C763" s="60" t="s">
        <v>268</v>
      </c>
      <c r="D763" s="60">
        <v>125</v>
      </c>
      <c r="E763" s="278"/>
      <c r="F763" s="279"/>
    </row>
    <row r="764" spans="1:6" s="10" customFormat="1">
      <c r="A764" s="361"/>
      <c r="B764" s="489" t="s">
        <v>452</v>
      </c>
      <c r="C764" s="60" t="s">
        <v>12</v>
      </c>
      <c r="D764" s="60" t="s">
        <v>223</v>
      </c>
      <c r="E764" s="278"/>
      <c r="F764" s="279"/>
    </row>
    <row r="765" spans="1:6" s="10" customFormat="1">
      <c r="A765" s="361"/>
      <c r="B765" s="489" t="s">
        <v>453</v>
      </c>
      <c r="C765" s="60" t="s">
        <v>73</v>
      </c>
      <c r="D765" s="60" t="s">
        <v>653</v>
      </c>
      <c r="E765" s="278"/>
      <c r="F765" s="279"/>
    </row>
    <row r="766" spans="1:6" s="10" customFormat="1">
      <c r="A766" s="361"/>
      <c r="B766" s="489" t="s">
        <v>454</v>
      </c>
      <c r="C766" s="60" t="s">
        <v>73</v>
      </c>
      <c r="D766" s="60" t="s">
        <v>653</v>
      </c>
      <c r="E766" s="278"/>
      <c r="F766" s="279"/>
    </row>
    <row r="767" spans="1:6" s="10" customFormat="1">
      <c r="A767" s="359"/>
      <c r="B767" s="489" t="s">
        <v>1590</v>
      </c>
      <c r="C767" s="60" t="s">
        <v>790</v>
      </c>
      <c r="D767" s="60" t="s">
        <v>653</v>
      </c>
      <c r="E767" s="278"/>
      <c r="F767" s="279"/>
    </row>
    <row r="768" spans="1:6" s="10" customFormat="1">
      <c r="A768" s="58">
        <v>6</v>
      </c>
      <c r="B768" s="59" t="s">
        <v>791</v>
      </c>
      <c r="C768" s="60" t="s">
        <v>133</v>
      </c>
      <c r="D768" s="60" t="s">
        <v>653</v>
      </c>
      <c r="E768" s="278"/>
      <c r="F768" s="279"/>
    </row>
    <row r="769" spans="1:11" s="10" customFormat="1">
      <c r="A769" s="58">
        <v>8</v>
      </c>
      <c r="B769" s="59" t="s">
        <v>787</v>
      </c>
      <c r="C769" s="60" t="s">
        <v>133</v>
      </c>
      <c r="D769" s="60" t="s">
        <v>653</v>
      </c>
      <c r="E769" s="278"/>
      <c r="F769" s="279"/>
      <c r="K769" s="41"/>
    </row>
    <row r="770" spans="1:11" s="10" customFormat="1">
      <c r="A770" s="58">
        <v>9</v>
      </c>
      <c r="B770" s="59" t="s">
        <v>792</v>
      </c>
      <c r="C770" s="278"/>
      <c r="D770" s="278" t="s">
        <v>23</v>
      </c>
      <c r="E770" s="278"/>
      <c r="F770" s="279"/>
    </row>
    <row r="771" spans="1:11" s="10" customFormat="1">
      <c r="A771" s="58">
        <v>10</v>
      </c>
      <c r="B771" s="59" t="s">
        <v>793</v>
      </c>
      <c r="C771" s="278"/>
      <c r="D771" s="278">
        <v>6</v>
      </c>
      <c r="E771" s="278"/>
      <c r="F771" s="279"/>
    </row>
    <row r="772" spans="1:11" s="10" customFormat="1" ht="15" thickBot="1">
      <c r="A772" s="71">
        <v>11</v>
      </c>
      <c r="B772" s="72" t="s">
        <v>31</v>
      </c>
      <c r="C772" s="280"/>
      <c r="D772" s="280" t="s">
        <v>32</v>
      </c>
      <c r="E772" s="280"/>
      <c r="F772" s="281"/>
    </row>
    <row r="773" spans="1:11" s="10" customFormat="1">
      <c r="A773" s="33"/>
      <c r="B773" s="40"/>
      <c r="C773" s="35"/>
      <c r="D773" s="35"/>
      <c r="E773" s="35"/>
      <c r="F773" s="35"/>
    </row>
    <row r="774" spans="1:11" s="36" customFormat="1" ht="15.75" thickBot="1">
      <c r="A774" s="420" t="s">
        <v>794</v>
      </c>
      <c r="B774" s="418"/>
      <c r="C774" s="419"/>
      <c r="D774" s="419"/>
      <c r="E774" s="419"/>
      <c r="F774" s="419"/>
    </row>
    <row r="775" spans="1:11" s="10" customFormat="1" ht="24.75" thickBot="1">
      <c r="A775" s="7" t="s">
        <v>3</v>
      </c>
      <c r="B775" s="8" t="s">
        <v>4</v>
      </c>
      <c r="C775" s="7" t="s">
        <v>2</v>
      </c>
      <c r="D775" s="7" t="s">
        <v>5</v>
      </c>
      <c r="E775" s="7" t="s">
        <v>6</v>
      </c>
      <c r="F775" s="9" t="s">
        <v>41</v>
      </c>
    </row>
    <row r="776" spans="1:11" s="10" customFormat="1">
      <c r="A776" s="53">
        <v>1</v>
      </c>
      <c r="B776" s="54" t="s">
        <v>7</v>
      </c>
      <c r="C776" s="55"/>
      <c r="D776" s="55" t="s">
        <v>653</v>
      </c>
      <c r="E776" s="56"/>
      <c r="F776" s="57"/>
    </row>
    <row r="777" spans="1:11" s="10" customFormat="1">
      <c r="A777" s="58">
        <v>2</v>
      </c>
      <c r="B777" s="59" t="s">
        <v>8</v>
      </c>
      <c r="C777" s="60"/>
      <c r="D777" s="60" t="s">
        <v>653</v>
      </c>
      <c r="E777" s="61"/>
      <c r="F777" s="62"/>
    </row>
    <row r="778" spans="1:11" s="10" customFormat="1">
      <c r="A778" s="58">
        <v>3</v>
      </c>
      <c r="B778" s="59" t="s">
        <v>20</v>
      </c>
      <c r="C778" s="60"/>
      <c r="D778" s="60" t="s">
        <v>653</v>
      </c>
      <c r="E778" s="61"/>
      <c r="F778" s="62"/>
    </row>
    <row r="779" spans="1:11" s="10" customFormat="1">
      <c r="A779" s="58">
        <v>4</v>
      </c>
      <c r="B779" s="59" t="s">
        <v>21</v>
      </c>
      <c r="C779" s="60"/>
      <c r="D779" s="60" t="s">
        <v>795</v>
      </c>
      <c r="E779" s="61"/>
      <c r="F779" s="62"/>
    </row>
    <row r="780" spans="1:11" s="10" customFormat="1">
      <c r="A780" s="360">
        <v>5</v>
      </c>
      <c r="B780" s="65" t="s">
        <v>91</v>
      </c>
      <c r="C780" s="66"/>
      <c r="D780" s="66"/>
      <c r="E780" s="67"/>
      <c r="F780" s="68"/>
    </row>
    <row r="781" spans="1:11" s="10" customFormat="1">
      <c r="A781" s="361"/>
      <c r="B781" s="489" t="s">
        <v>796</v>
      </c>
      <c r="C781" s="60" t="s">
        <v>268</v>
      </c>
      <c r="D781" s="60">
        <v>125</v>
      </c>
      <c r="E781" s="61"/>
      <c r="F781" s="62"/>
      <c r="J781" s="41"/>
    </row>
    <row r="782" spans="1:11" s="10" customFormat="1">
      <c r="A782" s="361"/>
      <c r="B782" s="489" t="s">
        <v>797</v>
      </c>
      <c r="C782" s="60" t="s">
        <v>12</v>
      </c>
      <c r="D782" s="60" t="s">
        <v>223</v>
      </c>
      <c r="E782" s="61"/>
      <c r="F782" s="62"/>
    </row>
    <row r="783" spans="1:11" s="10" customFormat="1">
      <c r="A783" s="361"/>
      <c r="B783" s="489" t="s">
        <v>798</v>
      </c>
      <c r="C783" s="60" t="s">
        <v>73</v>
      </c>
      <c r="D783" s="60" t="s">
        <v>653</v>
      </c>
      <c r="E783" s="61"/>
      <c r="F783" s="62"/>
    </row>
    <row r="784" spans="1:11" s="10" customFormat="1">
      <c r="A784" s="359"/>
      <c r="B784" s="489" t="s">
        <v>799</v>
      </c>
      <c r="C784" s="60" t="s">
        <v>73</v>
      </c>
      <c r="D784" s="60" t="s">
        <v>653</v>
      </c>
      <c r="E784" s="61"/>
      <c r="F784" s="62"/>
    </row>
    <row r="785" spans="1:11" s="10" customFormat="1">
      <c r="A785" s="58">
        <v>6</v>
      </c>
      <c r="B785" s="59" t="s">
        <v>800</v>
      </c>
      <c r="C785" s="60" t="s">
        <v>133</v>
      </c>
      <c r="D785" s="60" t="s">
        <v>801</v>
      </c>
      <c r="E785" s="61"/>
      <c r="F785" s="62"/>
    </row>
    <row r="786" spans="1:11" s="10" customFormat="1">
      <c r="A786" s="58">
        <v>7</v>
      </c>
      <c r="B786" s="59" t="s">
        <v>802</v>
      </c>
      <c r="C786" s="60"/>
      <c r="D786" s="60" t="s">
        <v>23</v>
      </c>
      <c r="E786" s="61"/>
      <c r="F786" s="62"/>
    </row>
    <row r="787" spans="1:11" s="10" customFormat="1">
      <c r="A787" s="58">
        <v>8</v>
      </c>
      <c r="B787" s="59" t="s">
        <v>803</v>
      </c>
      <c r="C787" s="60"/>
      <c r="D787" s="60" t="s">
        <v>479</v>
      </c>
      <c r="E787" s="61"/>
      <c r="F787" s="62"/>
    </row>
    <row r="788" spans="1:11" s="10" customFormat="1">
      <c r="A788" s="360">
        <v>9</v>
      </c>
      <c r="B788" s="65" t="s">
        <v>804</v>
      </c>
      <c r="C788" s="66"/>
      <c r="D788" s="66"/>
      <c r="E788" s="67"/>
      <c r="F788" s="68"/>
    </row>
    <row r="789" spans="1:11" s="10" customFormat="1">
      <c r="A789" s="361"/>
      <c r="B789" s="489" t="s">
        <v>805</v>
      </c>
      <c r="C789" s="60"/>
      <c r="D789" s="60" t="s">
        <v>1589</v>
      </c>
      <c r="E789" s="61"/>
      <c r="F789" s="62"/>
    </row>
    <row r="790" spans="1:11" s="10" customFormat="1" ht="15" thickBot="1">
      <c r="A790" s="492"/>
      <c r="B790" s="493" t="s">
        <v>806</v>
      </c>
      <c r="C790" s="73"/>
      <c r="D790" s="73" t="s">
        <v>1910</v>
      </c>
      <c r="E790" s="75"/>
      <c r="F790" s="76"/>
    </row>
    <row r="791" spans="1:11" s="10" customFormat="1">
      <c r="A791" s="37"/>
      <c r="B791" s="34"/>
      <c r="C791" s="38"/>
      <c r="D791" s="38"/>
      <c r="E791" s="39"/>
      <c r="F791" s="39"/>
    </row>
    <row r="792" spans="1:11" s="36" customFormat="1" ht="15.75" customHeight="1" thickBot="1">
      <c r="A792" s="420" t="s">
        <v>807</v>
      </c>
      <c r="B792" s="418"/>
      <c r="C792" s="419"/>
      <c r="D792" s="419"/>
      <c r="E792" s="419"/>
      <c r="F792" s="419"/>
    </row>
    <row r="793" spans="1:11" s="10" customFormat="1" ht="24.75" thickBot="1">
      <c r="A793" s="7" t="s">
        <v>3</v>
      </c>
      <c r="B793" s="8" t="s">
        <v>4</v>
      </c>
      <c r="C793" s="7" t="s">
        <v>2</v>
      </c>
      <c r="D793" s="7" t="s">
        <v>5</v>
      </c>
      <c r="E793" s="7" t="s">
        <v>6</v>
      </c>
      <c r="F793" s="9" t="s">
        <v>41</v>
      </c>
    </row>
    <row r="794" spans="1:11" s="10" customFormat="1">
      <c r="A794" s="53">
        <v>1</v>
      </c>
      <c r="B794" s="54" t="s">
        <v>7</v>
      </c>
      <c r="C794" s="55"/>
      <c r="D794" s="55" t="s">
        <v>653</v>
      </c>
      <c r="E794" s="56"/>
      <c r="F794" s="57"/>
    </row>
    <row r="795" spans="1:11" s="10" customFormat="1">
      <c r="A795" s="58">
        <v>2</v>
      </c>
      <c r="B795" s="59" t="s">
        <v>8</v>
      </c>
      <c r="C795" s="60"/>
      <c r="D795" s="60" t="s">
        <v>653</v>
      </c>
      <c r="E795" s="61"/>
      <c r="F795" s="62"/>
    </row>
    <row r="796" spans="1:11" s="10" customFormat="1">
      <c r="A796" s="58">
        <v>3</v>
      </c>
      <c r="B796" s="59" t="s">
        <v>20</v>
      </c>
      <c r="C796" s="60"/>
      <c r="D796" s="60" t="s">
        <v>653</v>
      </c>
      <c r="E796" s="61"/>
      <c r="F796" s="62"/>
      <c r="K796" s="41"/>
    </row>
    <row r="797" spans="1:11" s="10" customFormat="1">
      <c r="A797" s="58">
        <v>4</v>
      </c>
      <c r="B797" s="59" t="s">
        <v>9</v>
      </c>
      <c r="C797" s="60"/>
      <c r="D797" s="60" t="s">
        <v>808</v>
      </c>
      <c r="E797" s="61"/>
      <c r="F797" s="62"/>
    </row>
    <row r="798" spans="1:11" s="10" customFormat="1">
      <c r="A798" s="360">
        <v>5</v>
      </c>
      <c r="B798" s="65" t="s">
        <v>91</v>
      </c>
      <c r="C798" s="66"/>
      <c r="D798" s="66"/>
      <c r="E798" s="67"/>
      <c r="F798" s="68"/>
    </row>
    <row r="799" spans="1:11" s="10" customFormat="1">
      <c r="A799" s="361"/>
      <c r="B799" s="489" t="s">
        <v>796</v>
      </c>
      <c r="C799" s="60" t="s">
        <v>268</v>
      </c>
      <c r="D799" s="60">
        <v>125</v>
      </c>
      <c r="E799" s="61"/>
      <c r="F799" s="62"/>
    </row>
    <row r="800" spans="1:11" s="10" customFormat="1">
      <c r="A800" s="361"/>
      <c r="B800" s="489" t="s">
        <v>797</v>
      </c>
      <c r="C800" s="60" t="s">
        <v>12</v>
      </c>
      <c r="D800" s="60" t="s">
        <v>223</v>
      </c>
      <c r="E800" s="61"/>
      <c r="F800" s="62"/>
    </row>
    <row r="801" spans="1:6" s="10" customFormat="1">
      <c r="A801" s="359"/>
      <c r="B801" s="489" t="s">
        <v>798</v>
      </c>
      <c r="C801" s="60" t="s">
        <v>73</v>
      </c>
      <c r="D801" s="60" t="s">
        <v>653</v>
      </c>
      <c r="E801" s="61"/>
      <c r="F801" s="62"/>
    </row>
    <row r="802" spans="1:6" s="10" customFormat="1">
      <c r="A802" s="58">
        <v>6</v>
      </c>
      <c r="B802" s="59" t="s">
        <v>800</v>
      </c>
      <c r="C802" s="60" t="s">
        <v>133</v>
      </c>
      <c r="D802" s="60">
        <v>10</v>
      </c>
      <c r="E802" s="61"/>
      <c r="F802" s="62"/>
    </row>
    <row r="803" spans="1:6" s="10" customFormat="1">
      <c r="A803" s="58">
        <v>7</v>
      </c>
      <c r="B803" s="59" t="s">
        <v>787</v>
      </c>
      <c r="C803" s="60" t="s">
        <v>133</v>
      </c>
      <c r="D803" s="60" t="s">
        <v>518</v>
      </c>
      <c r="E803" s="61"/>
      <c r="F803" s="62"/>
    </row>
    <row r="804" spans="1:6" s="10" customFormat="1">
      <c r="A804" s="58">
        <v>8</v>
      </c>
      <c r="B804" s="59" t="s">
        <v>809</v>
      </c>
      <c r="C804" s="60"/>
      <c r="D804" s="60" t="s">
        <v>23</v>
      </c>
      <c r="E804" s="61"/>
      <c r="F804" s="62"/>
    </row>
    <row r="805" spans="1:6" s="10" customFormat="1">
      <c r="A805" s="58">
        <v>9</v>
      </c>
      <c r="B805" s="59" t="s">
        <v>810</v>
      </c>
      <c r="C805" s="60"/>
      <c r="D805" s="60" t="s">
        <v>23</v>
      </c>
      <c r="E805" s="61"/>
      <c r="F805" s="62"/>
    </row>
    <row r="806" spans="1:6" s="10" customFormat="1" ht="15" thickBot="1">
      <c r="A806" s="71">
        <v>10</v>
      </c>
      <c r="B806" s="72" t="s">
        <v>793</v>
      </c>
      <c r="C806" s="73"/>
      <c r="D806" s="73">
        <v>4</v>
      </c>
      <c r="E806" s="75"/>
      <c r="F806" s="76"/>
    </row>
    <row r="807" spans="1:6" s="41" customFormat="1">
      <c r="A807" s="39"/>
      <c r="B807" s="40"/>
      <c r="C807" s="38"/>
      <c r="D807" s="38"/>
      <c r="E807" s="39"/>
      <c r="F807" s="39"/>
    </row>
    <row r="808" spans="1:6" s="10" customFormat="1" ht="15.75" thickBot="1">
      <c r="A808" s="420" t="s">
        <v>400</v>
      </c>
      <c r="B808" s="418"/>
      <c r="C808" s="419"/>
      <c r="D808" s="419"/>
      <c r="E808" s="419"/>
      <c r="F808" s="419"/>
    </row>
    <row r="809" spans="1:6" s="10" customFormat="1" ht="24.75" thickBot="1">
      <c r="A809" s="7" t="s">
        <v>3</v>
      </c>
      <c r="B809" s="8" t="s">
        <v>4</v>
      </c>
      <c r="C809" s="7" t="s">
        <v>2</v>
      </c>
      <c r="D809" s="7" t="s">
        <v>5</v>
      </c>
      <c r="E809" s="7" t="s">
        <v>6</v>
      </c>
      <c r="F809" s="9" t="s">
        <v>41</v>
      </c>
    </row>
    <row r="810" spans="1:6" s="10" customFormat="1">
      <c r="A810" s="499">
        <v>1</v>
      </c>
      <c r="B810" s="65" t="s">
        <v>401</v>
      </c>
      <c r="C810" s="66"/>
      <c r="D810" s="66" t="s">
        <v>653</v>
      </c>
      <c r="E810" s="67"/>
      <c r="F810" s="68"/>
    </row>
    <row r="811" spans="1:6" s="10" customFormat="1">
      <c r="A811" s="498"/>
      <c r="B811" s="489" t="s">
        <v>7</v>
      </c>
      <c r="C811" s="60"/>
      <c r="D811" s="60" t="s">
        <v>653</v>
      </c>
      <c r="E811" s="61"/>
      <c r="F811" s="62"/>
    </row>
    <row r="812" spans="1:6" s="10" customFormat="1">
      <c r="A812" s="498"/>
      <c r="B812" s="494" t="s">
        <v>20</v>
      </c>
      <c r="C812" s="60"/>
      <c r="D812" s="60" t="s">
        <v>653</v>
      </c>
      <c r="E812" s="61"/>
      <c r="F812" s="62"/>
    </row>
    <row r="813" spans="1:6" s="10" customFormat="1">
      <c r="A813" s="498"/>
      <c r="B813" s="65" t="s">
        <v>91</v>
      </c>
      <c r="C813" s="66"/>
      <c r="D813" s="66"/>
      <c r="E813" s="67"/>
      <c r="F813" s="68"/>
    </row>
    <row r="814" spans="1:6" s="10" customFormat="1">
      <c r="A814" s="361"/>
      <c r="B814" s="501" t="s">
        <v>796</v>
      </c>
      <c r="C814" s="60" t="s">
        <v>268</v>
      </c>
      <c r="D814" s="60">
        <v>125</v>
      </c>
      <c r="E814" s="61"/>
      <c r="F814" s="62"/>
    </row>
    <row r="815" spans="1:6" s="10" customFormat="1">
      <c r="A815" s="361"/>
      <c r="B815" s="501" t="s">
        <v>797</v>
      </c>
      <c r="C815" s="60" t="s">
        <v>12</v>
      </c>
      <c r="D815" s="60" t="s">
        <v>223</v>
      </c>
      <c r="E815" s="61"/>
      <c r="F815" s="62"/>
    </row>
    <row r="816" spans="1:6" s="10" customFormat="1">
      <c r="A816" s="361"/>
      <c r="B816" s="501" t="s">
        <v>798</v>
      </c>
      <c r="C816" s="60" t="s">
        <v>73</v>
      </c>
      <c r="D816" s="60" t="s">
        <v>653</v>
      </c>
      <c r="E816" s="61"/>
      <c r="F816" s="62"/>
    </row>
    <row r="817" spans="1:13" s="10" customFormat="1">
      <c r="A817" s="498"/>
      <c r="B817" s="494" t="s">
        <v>811</v>
      </c>
      <c r="C817" s="60" t="s">
        <v>12</v>
      </c>
      <c r="D817" s="60" t="s">
        <v>223</v>
      </c>
      <c r="E817" s="61"/>
      <c r="F817" s="62"/>
    </row>
    <row r="818" spans="1:13" s="10" customFormat="1">
      <c r="A818" s="498"/>
      <c r="B818" s="494" t="s">
        <v>812</v>
      </c>
      <c r="C818" s="60" t="s">
        <v>73</v>
      </c>
      <c r="D818" s="60" t="s">
        <v>653</v>
      </c>
      <c r="E818" s="61"/>
      <c r="F818" s="62"/>
      <c r="M818" s="41"/>
    </row>
    <row r="819" spans="1:13" s="10" customFormat="1">
      <c r="A819" s="498"/>
      <c r="B819" s="494" t="s">
        <v>813</v>
      </c>
      <c r="C819" s="60" t="s">
        <v>133</v>
      </c>
      <c r="D819" s="60" t="s">
        <v>814</v>
      </c>
      <c r="E819" s="61"/>
      <c r="F819" s="62"/>
    </row>
    <row r="820" spans="1:13" s="10" customFormat="1">
      <c r="A820" s="496"/>
      <c r="B820" s="494" t="s">
        <v>815</v>
      </c>
      <c r="C820" s="60" t="s">
        <v>24</v>
      </c>
      <c r="D820" s="60" t="s">
        <v>1591</v>
      </c>
      <c r="E820" s="61"/>
      <c r="F820" s="62"/>
      <c r="M820" s="41"/>
    </row>
    <row r="821" spans="1:13" s="10" customFormat="1">
      <c r="A821" s="497">
        <v>2</v>
      </c>
      <c r="B821" s="65" t="s">
        <v>409</v>
      </c>
      <c r="C821" s="66"/>
      <c r="D821" s="66"/>
      <c r="E821" s="67"/>
      <c r="F821" s="68"/>
    </row>
    <row r="822" spans="1:13" s="10" customFormat="1">
      <c r="A822" s="498"/>
      <c r="B822" s="489" t="s">
        <v>7</v>
      </c>
      <c r="C822" s="60"/>
      <c r="D822" s="60" t="s">
        <v>653</v>
      </c>
      <c r="E822" s="61"/>
      <c r="F822" s="62"/>
    </row>
    <row r="823" spans="1:13" s="10" customFormat="1">
      <c r="A823" s="498"/>
      <c r="B823" s="489" t="s">
        <v>20</v>
      </c>
      <c r="C823" s="60"/>
      <c r="D823" s="60" t="s">
        <v>653</v>
      </c>
      <c r="E823" s="61"/>
      <c r="F823" s="62"/>
    </row>
    <row r="824" spans="1:13" s="10" customFormat="1">
      <c r="A824" s="498"/>
      <c r="B824" s="65" t="s">
        <v>91</v>
      </c>
      <c r="C824" s="66"/>
      <c r="D824" s="66"/>
      <c r="E824" s="67"/>
      <c r="F824" s="68"/>
    </row>
    <row r="825" spans="1:13" s="10" customFormat="1">
      <c r="A825" s="361"/>
      <c r="B825" s="501" t="s">
        <v>796</v>
      </c>
      <c r="C825" s="60" t="s">
        <v>268</v>
      </c>
      <c r="D825" s="60">
        <v>125</v>
      </c>
      <c r="E825" s="61"/>
      <c r="F825" s="62"/>
    </row>
    <row r="826" spans="1:13" s="10" customFormat="1">
      <c r="A826" s="361"/>
      <c r="B826" s="501" t="s">
        <v>797</v>
      </c>
      <c r="C826" s="60" t="s">
        <v>12</v>
      </c>
      <c r="D826" s="60" t="s">
        <v>223</v>
      </c>
      <c r="E826" s="61"/>
      <c r="F826" s="62"/>
    </row>
    <row r="827" spans="1:13" s="10" customFormat="1">
      <c r="A827" s="361"/>
      <c r="B827" s="501" t="s">
        <v>798</v>
      </c>
      <c r="C827" s="60" t="s">
        <v>73</v>
      </c>
      <c r="D827" s="60" t="s">
        <v>653</v>
      </c>
      <c r="E827" s="61"/>
      <c r="F827" s="62"/>
    </row>
    <row r="828" spans="1:13" s="10" customFormat="1">
      <c r="A828" s="498"/>
      <c r="B828" s="494" t="s">
        <v>811</v>
      </c>
      <c r="C828" s="60" t="s">
        <v>12</v>
      </c>
      <c r="D828" s="60" t="s">
        <v>223</v>
      </c>
      <c r="E828" s="61"/>
      <c r="F828" s="62"/>
    </row>
    <row r="829" spans="1:13" s="10" customFormat="1">
      <c r="A829" s="498"/>
      <c r="B829" s="494" t="s">
        <v>812</v>
      </c>
      <c r="C829" s="60" t="s">
        <v>73</v>
      </c>
      <c r="D829" s="60" t="s">
        <v>653</v>
      </c>
      <c r="E829" s="61"/>
      <c r="F829" s="62"/>
    </row>
    <row r="830" spans="1:13" s="10" customFormat="1">
      <c r="A830" s="498"/>
      <c r="B830" s="494" t="s">
        <v>813</v>
      </c>
      <c r="C830" s="60" t="s">
        <v>133</v>
      </c>
      <c r="D830" s="60" t="s">
        <v>771</v>
      </c>
      <c r="E830" s="61"/>
      <c r="F830" s="62"/>
    </row>
    <row r="831" spans="1:13" s="10" customFormat="1" ht="15" thickBot="1">
      <c r="A831" s="500"/>
      <c r="B831" s="495" t="s">
        <v>815</v>
      </c>
      <c r="C831" s="73" t="s">
        <v>24</v>
      </c>
      <c r="D831" s="502" t="s">
        <v>653</v>
      </c>
      <c r="E831" s="75"/>
      <c r="F831" s="76"/>
    </row>
    <row r="832" spans="1:13" s="41" customFormat="1">
      <c r="A832" s="42"/>
      <c r="B832" s="43"/>
      <c r="C832" s="38"/>
      <c r="D832" s="39"/>
      <c r="E832" s="39"/>
      <c r="F832" s="39"/>
    </row>
    <row r="833" spans="1:8" s="10" customFormat="1" ht="15.75" thickBot="1">
      <c r="A833" s="420" t="s">
        <v>816</v>
      </c>
      <c r="B833" s="418"/>
      <c r="C833" s="419"/>
      <c r="D833" s="419"/>
      <c r="E833" s="419"/>
      <c r="F833" s="419"/>
      <c r="G833" s="44"/>
    </row>
    <row r="834" spans="1:8" s="10" customFormat="1" ht="24.75" thickBot="1">
      <c r="A834" s="7" t="s">
        <v>3</v>
      </c>
      <c r="B834" s="8" t="s">
        <v>4</v>
      </c>
      <c r="C834" s="7" t="s">
        <v>2</v>
      </c>
      <c r="D834" s="7" t="s">
        <v>5</v>
      </c>
      <c r="E834" s="7" t="s">
        <v>6</v>
      </c>
      <c r="F834" s="9" t="s">
        <v>41</v>
      </c>
      <c r="G834" s="44"/>
    </row>
    <row r="835" spans="1:8" s="10" customFormat="1">
      <c r="A835" s="267">
        <v>1</v>
      </c>
      <c r="B835" s="54" t="s">
        <v>7</v>
      </c>
      <c r="C835" s="55"/>
      <c r="D835" s="55" t="s">
        <v>653</v>
      </c>
      <c r="E835" s="268"/>
      <c r="F835" s="269"/>
      <c r="G835" s="44"/>
    </row>
    <row r="836" spans="1:8" s="10" customFormat="1">
      <c r="A836" s="270">
        <v>2</v>
      </c>
      <c r="B836" s="59" t="s">
        <v>8</v>
      </c>
      <c r="C836" s="60"/>
      <c r="D836" s="60" t="s">
        <v>653</v>
      </c>
      <c r="E836" s="271"/>
      <c r="F836" s="272"/>
      <c r="G836" s="44"/>
    </row>
    <row r="837" spans="1:8" s="10" customFormat="1">
      <c r="A837" s="270">
        <v>3</v>
      </c>
      <c r="B837" s="59" t="s">
        <v>698</v>
      </c>
      <c r="C837" s="60"/>
      <c r="D837" s="60" t="s">
        <v>653</v>
      </c>
      <c r="E837" s="271"/>
      <c r="F837" s="272"/>
    </row>
    <row r="838" spans="1:8" s="10" customFormat="1">
      <c r="A838" s="270">
        <v>4</v>
      </c>
      <c r="B838" s="59" t="s">
        <v>21</v>
      </c>
      <c r="C838" s="60"/>
      <c r="D838" s="60" t="s">
        <v>817</v>
      </c>
      <c r="E838" s="271"/>
      <c r="F838" s="272"/>
    </row>
    <row r="839" spans="1:8" s="10" customFormat="1" ht="30" customHeight="1">
      <c r="A839" s="270">
        <v>5</v>
      </c>
      <c r="B839" s="59" t="s">
        <v>28</v>
      </c>
      <c r="C839" s="60" t="s">
        <v>11</v>
      </c>
      <c r="D839" s="60" t="s">
        <v>1971</v>
      </c>
      <c r="E839" s="60"/>
      <c r="F839" s="273"/>
    </row>
    <row r="840" spans="1:8" s="10" customFormat="1">
      <c r="A840" s="270">
        <v>6</v>
      </c>
      <c r="B840" s="59" t="s">
        <v>818</v>
      </c>
      <c r="C840" s="60"/>
      <c r="D840" s="60" t="s">
        <v>819</v>
      </c>
      <c r="E840" s="60"/>
      <c r="F840" s="273"/>
    </row>
    <row r="841" spans="1:8" s="10" customFormat="1" ht="31.5" customHeight="1">
      <c r="A841" s="270">
        <v>7</v>
      </c>
      <c r="B841" s="59" t="s">
        <v>820</v>
      </c>
      <c r="C841" s="60"/>
      <c r="D841" s="60" t="s">
        <v>1971</v>
      </c>
      <c r="E841" s="60"/>
      <c r="F841" s="273"/>
    </row>
    <row r="842" spans="1:8" s="10" customFormat="1">
      <c r="A842" s="270">
        <v>8</v>
      </c>
      <c r="B842" s="59" t="s">
        <v>821</v>
      </c>
      <c r="C842" s="60" t="s">
        <v>822</v>
      </c>
      <c r="D842" s="60">
        <v>2</v>
      </c>
      <c r="E842" s="60"/>
      <c r="F842" s="273"/>
    </row>
    <row r="843" spans="1:8" s="10" customFormat="1">
      <c r="A843" s="270">
        <v>9</v>
      </c>
      <c r="B843" s="65" t="s">
        <v>823</v>
      </c>
      <c r="C843" s="66"/>
      <c r="D843" s="66"/>
      <c r="E843" s="67"/>
      <c r="F843" s="68"/>
    </row>
    <row r="844" spans="1:8" s="10" customFormat="1" ht="15" thickBot="1">
      <c r="A844" s="274"/>
      <c r="B844" s="72" t="s">
        <v>824</v>
      </c>
      <c r="C844" s="73" t="s">
        <v>825</v>
      </c>
      <c r="D844" s="73">
        <v>2.5</v>
      </c>
      <c r="E844" s="73"/>
      <c r="F844" s="275"/>
    </row>
    <row r="845" spans="1:8" ht="28.5" customHeight="1">
      <c r="A845" s="15"/>
      <c r="B845" s="679" t="s">
        <v>1367</v>
      </c>
      <c r="C845" s="680"/>
      <c r="D845" s="680"/>
      <c r="E845" s="680"/>
    </row>
    <row r="846" spans="1:8" ht="27" customHeight="1">
      <c r="A846" s="15"/>
      <c r="B846" s="683" t="s">
        <v>1965</v>
      </c>
      <c r="C846" s="683"/>
      <c r="D846" s="683"/>
      <c r="E846" s="683"/>
      <c r="F846" s="683"/>
    </row>
    <row r="847" spans="1:8">
      <c r="A847" s="15"/>
      <c r="B847" s="683"/>
      <c r="C847" s="683"/>
      <c r="D847" s="683"/>
      <c r="E847" s="683"/>
      <c r="F847" s="683"/>
    </row>
    <row r="848" spans="1:8" s="45" customFormat="1">
      <c r="A848" s="15"/>
      <c r="B848" s="683"/>
      <c r="C848" s="683"/>
      <c r="D848" s="683"/>
      <c r="E848" s="683"/>
      <c r="F848" s="683"/>
      <c r="G848" s="16"/>
      <c r="H848" s="16"/>
    </row>
    <row r="849" spans="1:8" s="45" customFormat="1">
      <c r="A849" s="15"/>
      <c r="C849" s="16"/>
      <c r="D849" s="10"/>
      <c r="E849" s="16"/>
      <c r="F849" s="16"/>
      <c r="G849" s="16"/>
      <c r="H849" s="16"/>
    </row>
    <row r="850" spans="1:8" s="45" customFormat="1">
      <c r="A850" s="15"/>
      <c r="C850" s="16"/>
      <c r="D850" s="10"/>
      <c r="E850" s="16"/>
      <c r="F850" s="16"/>
      <c r="G850" s="16"/>
      <c r="H850" s="16"/>
    </row>
    <row r="851" spans="1:8" s="45" customFormat="1">
      <c r="A851" s="15"/>
      <c r="C851" s="16"/>
      <c r="D851" s="10"/>
      <c r="E851" s="16"/>
      <c r="F851" s="16"/>
      <c r="G851" s="16"/>
      <c r="H851" s="16"/>
    </row>
    <row r="852" spans="1:8" s="45" customFormat="1">
      <c r="A852" s="15"/>
      <c r="C852" s="16"/>
      <c r="D852" s="10"/>
      <c r="E852" s="16"/>
      <c r="F852" s="16"/>
      <c r="G852" s="16"/>
      <c r="H852" s="16"/>
    </row>
    <row r="853" spans="1:8" s="45" customFormat="1">
      <c r="A853" s="15"/>
      <c r="C853" s="16"/>
      <c r="D853" s="10"/>
      <c r="E853" s="16"/>
      <c r="F853" s="16"/>
      <c r="G853" s="16"/>
      <c r="H853" s="16"/>
    </row>
    <row r="854" spans="1:8" s="45" customFormat="1">
      <c r="A854" s="15"/>
      <c r="C854" s="16"/>
      <c r="D854" s="10"/>
      <c r="E854" s="16"/>
      <c r="F854" s="16"/>
      <c r="G854" s="16"/>
      <c r="H854" s="16"/>
    </row>
    <row r="855" spans="1:8" s="45" customFormat="1">
      <c r="A855" s="15"/>
      <c r="C855" s="16"/>
      <c r="D855" s="10"/>
      <c r="E855" s="16"/>
      <c r="F855" s="16"/>
      <c r="G855" s="16"/>
      <c r="H855" s="16"/>
    </row>
    <row r="856" spans="1:8" s="45" customFormat="1">
      <c r="A856" s="15"/>
      <c r="C856" s="16"/>
      <c r="D856" s="10"/>
      <c r="E856" s="16"/>
      <c r="F856" s="16"/>
      <c r="G856" s="16"/>
      <c r="H856" s="16"/>
    </row>
    <row r="857" spans="1:8" s="45" customFormat="1">
      <c r="A857" s="15"/>
      <c r="C857" s="16"/>
      <c r="D857" s="10"/>
      <c r="E857" s="16"/>
      <c r="F857" s="16"/>
      <c r="G857" s="16"/>
      <c r="H857" s="16"/>
    </row>
    <row r="858" spans="1:8" s="45" customFormat="1">
      <c r="A858" s="15"/>
      <c r="C858" s="16"/>
      <c r="D858" s="10"/>
      <c r="E858" s="16"/>
      <c r="F858" s="16"/>
      <c r="G858" s="16"/>
      <c r="H858" s="16"/>
    </row>
    <row r="859" spans="1:8" s="45" customFormat="1">
      <c r="A859" s="15"/>
      <c r="C859" s="16"/>
      <c r="D859" s="10"/>
      <c r="E859" s="16"/>
      <c r="F859" s="16"/>
      <c r="G859" s="16"/>
      <c r="H859" s="16"/>
    </row>
    <row r="860" spans="1:8" s="45" customFormat="1">
      <c r="A860" s="15"/>
      <c r="C860" s="16"/>
      <c r="D860" s="10"/>
      <c r="E860" s="16"/>
      <c r="F860" s="16"/>
      <c r="G860" s="16"/>
      <c r="H860" s="16"/>
    </row>
    <row r="861" spans="1:8" s="45" customFormat="1">
      <c r="A861" s="15"/>
      <c r="C861" s="16"/>
      <c r="D861" s="10"/>
      <c r="E861" s="16"/>
      <c r="F861" s="16"/>
      <c r="G861" s="16"/>
      <c r="H861" s="16"/>
    </row>
    <row r="862" spans="1:8" s="45" customFormat="1">
      <c r="A862" s="15"/>
      <c r="C862" s="16"/>
      <c r="D862" s="10"/>
      <c r="E862" s="16"/>
      <c r="F862" s="16"/>
      <c r="G862" s="16"/>
      <c r="H862" s="16"/>
    </row>
    <row r="863" spans="1:8" s="45" customFormat="1">
      <c r="A863" s="15"/>
      <c r="C863" s="16"/>
      <c r="D863" s="10"/>
      <c r="E863" s="16"/>
      <c r="F863" s="16"/>
      <c r="G863" s="16"/>
      <c r="H863" s="16"/>
    </row>
    <row r="864" spans="1:8" s="45" customFormat="1">
      <c r="A864" s="15"/>
      <c r="C864" s="16"/>
      <c r="D864" s="10"/>
      <c r="E864" s="16"/>
      <c r="F864" s="16"/>
      <c r="G864" s="16"/>
      <c r="H864" s="16"/>
    </row>
    <row r="865" spans="1:8" s="45" customFormat="1">
      <c r="A865" s="15"/>
      <c r="C865" s="16"/>
      <c r="D865" s="10"/>
      <c r="E865" s="16"/>
      <c r="F865" s="16"/>
      <c r="G865" s="16"/>
      <c r="H865" s="16"/>
    </row>
    <row r="866" spans="1:8" s="45" customFormat="1">
      <c r="A866" s="15"/>
      <c r="C866" s="16"/>
      <c r="D866" s="10"/>
      <c r="E866" s="16"/>
      <c r="F866" s="16"/>
      <c r="G866" s="16"/>
      <c r="H866" s="16"/>
    </row>
    <row r="867" spans="1:8" s="45" customFormat="1">
      <c r="A867" s="15"/>
      <c r="C867" s="16"/>
      <c r="D867" s="10"/>
      <c r="E867" s="16"/>
      <c r="F867" s="16"/>
      <c r="G867" s="16"/>
      <c r="H867" s="16"/>
    </row>
    <row r="868" spans="1:8" s="45" customFormat="1">
      <c r="A868" s="15"/>
      <c r="C868" s="16"/>
      <c r="D868" s="10"/>
      <c r="E868" s="16"/>
      <c r="F868" s="16"/>
      <c r="G868" s="16"/>
      <c r="H868" s="16"/>
    </row>
    <row r="869" spans="1:8" s="45" customFormat="1">
      <c r="A869" s="15"/>
      <c r="C869" s="16"/>
      <c r="D869" s="10"/>
      <c r="E869" s="16"/>
      <c r="F869" s="16"/>
      <c r="G869" s="16"/>
      <c r="H869" s="16"/>
    </row>
    <row r="870" spans="1:8" s="45" customFormat="1">
      <c r="A870" s="15"/>
      <c r="C870" s="16"/>
      <c r="D870" s="10"/>
      <c r="E870" s="16"/>
      <c r="F870" s="16"/>
      <c r="G870" s="16"/>
      <c r="H870" s="16"/>
    </row>
    <row r="871" spans="1:8" s="45" customFormat="1">
      <c r="A871" s="15"/>
      <c r="C871" s="16"/>
      <c r="D871" s="10"/>
      <c r="E871" s="16"/>
      <c r="F871" s="16"/>
      <c r="G871" s="16"/>
      <c r="H871" s="16"/>
    </row>
    <row r="872" spans="1:8" s="45" customFormat="1">
      <c r="A872" s="15"/>
      <c r="C872" s="16"/>
      <c r="D872" s="10"/>
      <c r="E872" s="16"/>
      <c r="F872" s="16"/>
      <c r="G872" s="16"/>
      <c r="H872" s="16"/>
    </row>
    <row r="873" spans="1:8" s="45" customFormat="1">
      <c r="A873" s="15"/>
      <c r="C873" s="16"/>
      <c r="D873" s="10"/>
      <c r="E873" s="16"/>
      <c r="F873" s="16"/>
      <c r="G873" s="16"/>
      <c r="H873" s="16"/>
    </row>
  </sheetData>
  <protectedRanges>
    <protectedRange password="CC3D" sqref="B18:B19" name="Rango1_4"/>
    <protectedRange password="CC3D" sqref="B254:B255" name="Rango1_4_1"/>
    <protectedRange password="CC3D" sqref="B331 B323" name="Rango1_4_1_2_1_1"/>
    <protectedRange password="CC3D" sqref="B618:B619" name="Rango1_4_2"/>
    <protectedRange password="CC3D" sqref="B762:B766 C758:C762" name="Rango1_4_2_1_2"/>
    <protectedRange password="CC3D" sqref="D762" name="Rango1_5_2_1"/>
    <protectedRange password="CC3D" sqref="B758:B761" name="Rango1_4_1_1_1"/>
    <protectedRange password="CC3D" sqref="B810:B813 B828 B817:B824" name="Rango1_4_1_4_6"/>
    <protectedRange password="CC3D" sqref="E835:F838" name="Rango1_5_1"/>
    <protectedRange password="CC3D" sqref="C835:C838 B838" name="Rango1_4_3"/>
    <protectedRange password="CC3D" sqref="D837:D838" name="Rango1_5"/>
    <protectedRange password="CC3D" sqref="B835:B837" name="Rango1_4_1_1"/>
  </protectedRanges>
  <mergeCells count="6">
    <mergeCell ref="B4:E4"/>
    <mergeCell ref="A2:E3"/>
    <mergeCell ref="B848:F848"/>
    <mergeCell ref="B845:E845"/>
    <mergeCell ref="B846:F846"/>
    <mergeCell ref="B847:F847"/>
  </mergeCells>
  <dataValidations count="1">
    <dataValidation type="list" showInputMessage="1" showErrorMessage="1" sqref="D21 D257 D621" xr:uid="{00000000-0002-0000-0300-000000000000}">
      <formula1>"1,5,'1/5"</formula1>
    </dataValidation>
  </dataValidations>
  <pageMargins left="0.9055118110236221" right="0.70866141732283472" top="0.74803149606299213" bottom="0.74803149606299213" header="0.31496062992125984" footer="0.31496062992125984"/>
  <pageSetup scale="57" orientation="portrait" r:id="rId1"/>
  <ignoredErrors>
    <ignoredError sqref="A446:A462"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9"/>
  <dimension ref="A1:H195"/>
  <sheetViews>
    <sheetView workbookViewId="0">
      <selection activeCell="G4" sqref="G4"/>
    </sheetView>
  </sheetViews>
  <sheetFormatPr baseColWidth="10" defaultColWidth="11.42578125" defaultRowHeight="15"/>
  <cols>
    <col min="1" max="1" width="10.5703125" style="599" bestFit="1" customWidth="1"/>
    <col min="2" max="2" width="67.85546875" style="599" customWidth="1"/>
    <col min="3" max="3" width="10.28515625" style="599" bestFit="1" customWidth="1"/>
    <col min="4" max="4" width="22.7109375" style="599" customWidth="1"/>
    <col min="5" max="5" width="13.42578125" style="599" bestFit="1" customWidth="1"/>
    <col min="6" max="6" width="16.140625" style="599" customWidth="1"/>
    <col min="7" max="16384" width="11.42578125" style="599"/>
  </cols>
  <sheetData>
    <row r="1" spans="1:8" s="15" customFormat="1" ht="14.25">
      <c r="A1" s="335"/>
      <c r="B1" s="335"/>
      <c r="C1" s="335"/>
      <c r="D1" s="336"/>
      <c r="E1" s="335"/>
      <c r="F1" s="335"/>
      <c r="G1" s="335"/>
    </row>
    <row r="2" spans="1:8" s="4" customFormat="1" ht="20.25">
      <c r="A2" s="682" t="s">
        <v>1976</v>
      </c>
      <c r="B2" s="682"/>
      <c r="C2" s="682"/>
      <c r="D2" s="682"/>
      <c r="E2" s="682"/>
      <c r="F2" s="337"/>
      <c r="G2" s="5"/>
    </row>
    <row r="3" spans="1:8" s="16" customFormat="1" ht="31.5" customHeight="1">
      <c r="A3" s="682"/>
      <c r="B3" s="682"/>
      <c r="C3" s="682"/>
      <c r="D3" s="682"/>
      <c r="E3" s="682"/>
      <c r="F3" s="335"/>
    </row>
    <row r="4" spans="1:8" s="4" customFormat="1" ht="33" customHeight="1">
      <c r="A4" s="335"/>
      <c r="B4" s="681" t="s">
        <v>1963</v>
      </c>
      <c r="C4" s="681"/>
      <c r="D4" s="681"/>
      <c r="E4" s="681"/>
      <c r="F4" s="339"/>
      <c r="G4" s="335"/>
      <c r="H4" s="335"/>
    </row>
    <row r="5" spans="1:8" s="4" customFormat="1" ht="15.75">
      <c r="A5" s="335"/>
      <c r="B5" s="613"/>
      <c r="C5" s="613"/>
      <c r="D5" s="613"/>
      <c r="E5" s="613"/>
      <c r="F5" s="339"/>
      <c r="G5" s="335"/>
      <c r="H5" s="335"/>
    </row>
    <row r="6" spans="1:8" s="16" customFormat="1" ht="18">
      <c r="A6" s="342"/>
      <c r="B6" s="343" t="s">
        <v>39</v>
      </c>
      <c r="C6" s="344"/>
      <c r="D6" s="343" t="s">
        <v>38</v>
      </c>
      <c r="E6" s="12"/>
      <c r="F6" s="345"/>
      <c r="G6" s="345"/>
    </row>
    <row r="7" spans="1:8" s="16" customFormat="1" ht="18">
      <c r="A7" s="342"/>
      <c r="B7" s="343"/>
      <c r="C7" s="344"/>
      <c r="D7" s="346"/>
      <c r="E7" s="343"/>
      <c r="F7" s="345"/>
      <c r="G7" s="345"/>
    </row>
    <row r="8" spans="1:8" s="16" customFormat="1" ht="18">
      <c r="A8" s="343" t="s">
        <v>1823</v>
      </c>
      <c r="B8" s="343"/>
      <c r="C8" s="344"/>
      <c r="D8" s="346"/>
      <c r="E8" s="343"/>
      <c r="F8" s="345"/>
      <c r="G8" s="345"/>
    </row>
    <row r="9" spans="1:8" s="16" customFormat="1" ht="15.75" thickBot="1">
      <c r="A9" s="421" t="s">
        <v>1788</v>
      </c>
      <c r="B9" s="422"/>
      <c r="C9" s="423"/>
      <c r="D9" s="423"/>
      <c r="E9" s="423"/>
      <c r="F9" s="423"/>
    </row>
    <row r="10" spans="1:8" s="335" customFormat="1" ht="45">
      <c r="A10" s="563" t="s">
        <v>3</v>
      </c>
      <c r="B10" s="564" t="s">
        <v>4</v>
      </c>
      <c r="C10" s="564" t="s">
        <v>2</v>
      </c>
      <c r="D10" s="564" t="s">
        <v>5</v>
      </c>
      <c r="E10" s="564" t="s">
        <v>6</v>
      </c>
      <c r="F10" s="565" t="s">
        <v>41</v>
      </c>
    </row>
    <row r="11" spans="1:8" s="335" customFormat="1" ht="14.25">
      <c r="A11" s="571">
        <v>1</v>
      </c>
      <c r="B11" s="572" t="s">
        <v>7</v>
      </c>
      <c r="C11" s="573"/>
      <c r="D11" s="573" t="s">
        <v>653</v>
      </c>
      <c r="E11" s="573"/>
      <c r="F11" s="574"/>
    </row>
    <row r="12" spans="1:8" s="335" customFormat="1" ht="14.25">
      <c r="A12" s="571">
        <f t="shared" ref="A12:A22" si="0">1+A11</f>
        <v>2</v>
      </c>
      <c r="B12" s="572" t="s">
        <v>8</v>
      </c>
      <c r="C12" s="573"/>
      <c r="D12" s="573" t="s">
        <v>653</v>
      </c>
      <c r="E12" s="573"/>
      <c r="F12" s="574"/>
    </row>
    <row r="13" spans="1:8" s="335" customFormat="1" ht="14.25">
      <c r="A13" s="571">
        <f t="shared" si="0"/>
        <v>3</v>
      </c>
      <c r="B13" s="572" t="s">
        <v>20</v>
      </c>
      <c r="C13" s="573"/>
      <c r="D13" s="573" t="s">
        <v>653</v>
      </c>
      <c r="E13" s="573"/>
      <c r="F13" s="574"/>
    </row>
    <row r="14" spans="1:8" s="335" customFormat="1" ht="14.25">
      <c r="A14" s="571">
        <f t="shared" si="0"/>
        <v>4</v>
      </c>
      <c r="B14" s="572" t="s">
        <v>1625</v>
      </c>
      <c r="C14" s="573"/>
      <c r="D14" s="573" t="s">
        <v>1626</v>
      </c>
      <c r="E14" s="573"/>
      <c r="F14" s="574"/>
    </row>
    <row r="15" spans="1:8" s="335" customFormat="1" ht="14.25">
      <c r="A15" s="571">
        <f t="shared" si="0"/>
        <v>5</v>
      </c>
      <c r="B15" s="572" t="s">
        <v>1627</v>
      </c>
      <c r="C15" s="573"/>
      <c r="D15" s="573" t="s">
        <v>32</v>
      </c>
      <c r="E15" s="573"/>
      <c r="F15" s="574"/>
    </row>
    <row r="16" spans="1:8" s="335" customFormat="1" ht="14.25">
      <c r="A16" s="571">
        <f t="shared" si="0"/>
        <v>6</v>
      </c>
      <c r="B16" s="572" t="s">
        <v>1628</v>
      </c>
      <c r="C16" s="573" t="s">
        <v>25</v>
      </c>
      <c r="D16" s="573" t="s">
        <v>1629</v>
      </c>
      <c r="E16" s="573"/>
      <c r="F16" s="574"/>
    </row>
    <row r="17" spans="1:6" s="335" customFormat="1" ht="14.25">
      <c r="A17" s="571">
        <f t="shared" si="0"/>
        <v>7</v>
      </c>
      <c r="B17" s="572" t="s">
        <v>1630</v>
      </c>
      <c r="C17" s="573" t="s">
        <v>24</v>
      </c>
      <c r="D17" s="573" t="s">
        <v>1631</v>
      </c>
      <c r="E17" s="573"/>
      <c r="F17" s="574"/>
    </row>
    <row r="18" spans="1:6" s="335" customFormat="1" ht="14.25">
      <c r="A18" s="571">
        <f t="shared" si="0"/>
        <v>8</v>
      </c>
      <c r="B18" s="572" t="s">
        <v>1632</v>
      </c>
      <c r="C18" s="573" t="s">
        <v>16</v>
      </c>
      <c r="D18" s="573" t="s">
        <v>1633</v>
      </c>
      <c r="E18" s="573"/>
      <c r="F18" s="574"/>
    </row>
    <row r="19" spans="1:6" s="335" customFormat="1" ht="14.25">
      <c r="A19" s="571">
        <f t="shared" si="0"/>
        <v>9</v>
      </c>
      <c r="B19" s="572" t="s">
        <v>37</v>
      </c>
      <c r="C19" s="573" t="s">
        <v>12</v>
      </c>
      <c r="D19" s="573" t="s">
        <v>1634</v>
      </c>
      <c r="E19" s="573"/>
      <c r="F19" s="574"/>
    </row>
    <row r="20" spans="1:6" s="335" customFormat="1" ht="14.25">
      <c r="A20" s="571">
        <f t="shared" si="0"/>
        <v>10</v>
      </c>
      <c r="B20" s="572" t="s">
        <v>1635</v>
      </c>
      <c r="C20" s="573" t="s">
        <v>605</v>
      </c>
      <c r="D20" s="573">
        <v>250</v>
      </c>
      <c r="E20" s="573"/>
      <c r="F20" s="574"/>
    </row>
    <row r="21" spans="1:6" s="335" customFormat="1" ht="14.25">
      <c r="A21" s="571">
        <f t="shared" si="0"/>
        <v>11</v>
      </c>
      <c r="B21" s="572" t="s">
        <v>1636</v>
      </c>
      <c r="C21" s="573"/>
      <c r="D21" s="573" t="s">
        <v>23</v>
      </c>
      <c r="E21" s="573"/>
      <c r="F21" s="574"/>
    </row>
    <row r="22" spans="1:6" s="335" customFormat="1" ht="28.5">
      <c r="A22" s="571">
        <f t="shared" si="0"/>
        <v>12</v>
      </c>
      <c r="B22" s="572" t="s">
        <v>1637</v>
      </c>
      <c r="C22" s="573"/>
      <c r="D22" s="576" t="s">
        <v>1790</v>
      </c>
      <c r="E22" s="573"/>
      <c r="F22" s="574"/>
    </row>
    <row r="23" spans="1:6" s="335" customFormat="1">
      <c r="A23" s="212" t="s">
        <v>1916</v>
      </c>
      <c r="B23" s="213"/>
      <c r="C23" s="569"/>
      <c r="D23" s="569"/>
      <c r="E23" s="90"/>
      <c r="F23" s="91"/>
    </row>
    <row r="24" spans="1:6" s="335" customFormat="1" ht="14.25">
      <c r="A24" s="571">
        <f>1+A22</f>
        <v>13</v>
      </c>
      <c r="B24" s="572" t="s">
        <v>7</v>
      </c>
      <c r="C24" s="573"/>
      <c r="D24" s="573" t="s">
        <v>653</v>
      </c>
      <c r="E24" s="573"/>
      <c r="F24" s="574"/>
    </row>
    <row r="25" spans="1:6" s="335" customFormat="1" ht="14.25">
      <c r="A25" s="571">
        <f t="shared" ref="A25:A30" si="1">1+A24</f>
        <v>14</v>
      </c>
      <c r="B25" s="572" t="s">
        <v>8</v>
      </c>
      <c r="C25" s="573"/>
      <c r="D25" s="573" t="s">
        <v>653</v>
      </c>
      <c r="E25" s="573"/>
      <c r="F25" s="574"/>
    </row>
    <row r="26" spans="1:6" s="335" customFormat="1" ht="14.25">
      <c r="A26" s="571">
        <f t="shared" si="1"/>
        <v>15</v>
      </c>
      <c r="B26" s="572" t="s">
        <v>20</v>
      </c>
      <c r="C26" s="573"/>
      <c r="D26" s="573" t="s">
        <v>653</v>
      </c>
      <c r="E26" s="573"/>
      <c r="F26" s="574"/>
    </row>
    <row r="27" spans="1:6" s="335" customFormat="1" ht="14.25">
      <c r="A27" s="571">
        <f t="shared" si="1"/>
        <v>16</v>
      </c>
      <c r="B27" s="572" t="s">
        <v>1625</v>
      </c>
      <c r="C27" s="573"/>
      <c r="D27" s="573" t="s">
        <v>449</v>
      </c>
      <c r="E27" s="573"/>
      <c r="F27" s="574"/>
    </row>
    <row r="28" spans="1:6" s="335" customFormat="1" ht="14.25">
      <c r="A28" s="571">
        <f t="shared" si="1"/>
        <v>17</v>
      </c>
      <c r="B28" s="572" t="s">
        <v>1627</v>
      </c>
      <c r="C28" s="573"/>
      <c r="D28" s="573" t="s">
        <v>32</v>
      </c>
      <c r="E28" s="573"/>
      <c r="F28" s="574"/>
    </row>
    <row r="29" spans="1:6" s="335" customFormat="1" ht="14.25">
      <c r="A29" s="571">
        <f t="shared" si="1"/>
        <v>18</v>
      </c>
      <c r="B29" s="572" t="s">
        <v>1638</v>
      </c>
      <c r="C29" s="573" t="s">
        <v>12</v>
      </c>
      <c r="D29" s="573" t="s">
        <v>1917</v>
      </c>
      <c r="E29" s="573"/>
      <c r="F29" s="574"/>
    </row>
    <row r="30" spans="1:6" s="335" customFormat="1" ht="14.25">
      <c r="A30" s="571">
        <f t="shared" si="1"/>
        <v>19</v>
      </c>
      <c r="B30" s="572" t="s">
        <v>1639</v>
      </c>
      <c r="C30" s="573" t="s">
        <v>29</v>
      </c>
      <c r="D30" s="573" t="s">
        <v>1640</v>
      </c>
      <c r="E30" s="573"/>
      <c r="F30" s="574"/>
    </row>
    <row r="31" spans="1:6" s="335" customFormat="1">
      <c r="A31" s="212" t="s">
        <v>1791</v>
      </c>
      <c r="B31" s="213"/>
      <c r="C31" s="569"/>
      <c r="D31" s="569"/>
      <c r="E31" s="90"/>
      <c r="F31" s="91"/>
    </row>
    <row r="32" spans="1:6" s="335" customFormat="1" ht="14.25">
      <c r="A32" s="571">
        <f>1+A30</f>
        <v>20</v>
      </c>
      <c r="B32" s="572" t="s">
        <v>7</v>
      </c>
      <c r="C32" s="573"/>
      <c r="D32" s="573" t="s">
        <v>653</v>
      </c>
      <c r="E32" s="573"/>
      <c r="F32" s="574"/>
    </row>
    <row r="33" spans="1:6" s="335" customFormat="1" ht="14.25">
      <c r="A33" s="571">
        <f t="shared" ref="A33:A46" si="2">1+A32</f>
        <v>21</v>
      </c>
      <c r="B33" s="572" t="s">
        <v>8</v>
      </c>
      <c r="C33" s="573"/>
      <c r="D33" s="573" t="s">
        <v>653</v>
      </c>
      <c r="E33" s="573"/>
      <c r="F33" s="574"/>
    </row>
    <row r="34" spans="1:6" s="335" customFormat="1" ht="14.25">
      <c r="A34" s="571">
        <f t="shared" si="2"/>
        <v>22</v>
      </c>
      <c r="B34" s="572" t="s">
        <v>20</v>
      </c>
      <c r="C34" s="573"/>
      <c r="D34" s="573" t="s">
        <v>653</v>
      </c>
      <c r="E34" s="573"/>
      <c r="F34" s="574"/>
    </row>
    <row r="35" spans="1:6" s="335" customFormat="1" ht="14.25">
      <c r="A35" s="571">
        <f t="shared" si="2"/>
        <v>23</v>
      </c>
      <c r="B35" s="572" t="s">
        <v>1625</v>
      </c>
      <c r="C35" s="573"/>
      <c r="D35" s="573" t="s">
        <v>1641</v>
      </c>
      <c r="E35" s="573"/>
      <c r="F35" s="574"/>
    </row>
    <row r="36" spans="1:6" s="335" customFormat="1" ht="14.25">
      <c r="A36" s="571">
        <f t="shared" si="2"/>
        <v>24</v>
      </c>
      <c r="B36" s="572" t="s">
        <v>1627</v>
      </c>
      <c r="C36" s="573"/>
      <c r="D36" s="573" t="s">
        <v>32</v>
      </c>
      <c r="E36" s="573"/>
      <c r="F36" s="574"/>
    </row>
    <row r="37" spans="1:6" s="335" customFormat="1" ht="14.25">
      <c r="A37" s="571">
        <f t="shared" si="2"/>
        <v>25</v>
      </c>
      <c r="B37" s="572" t="s">
        <v>1642</v>
      </c>
      <c r="C37" s="573"/>
      <c r="D37" s="573" t="s">
        <v>1801</v>
      </c>
      <c r="E37" s="573"/>
      <c r="F37" s="574"/>
    </row>
    <row r="38" spans="1:6" s="335" customFormat="1" ht="14.25">
      <c r="A38" s="571">
        <f t="shared" si="2"/>
        <v>26</v>
      </c>
      <c r="B38" s="572" t="s">
        <v>1643</v>
      </c>
      <c r="C38" s="573" t="s">
        <v>16</v>
      </c>
      <c r="D38" s="573" t="s">
        <v>1644</v>
      </c>
      <c r="E38" s="573"/>
      <c r="F38" s="574"/>
    </row>
    <row r="39" spans="1:6" s="335" customFormat="1" ht="14.25">
      <c r="A39" s="571">
        <f t="shared" si="2"/>
        <v>27</v>
      </c>
      <c r="B39" s="572" t="s">
        <v>1645</v>
      </c>
      <c r="C39" s="573" t="s">
        <v>16</v>
      </c>
      <c r="D39" s="573" t="s">
        <v>653</v>
      </c>
      <c r="E39" s="573"/>
      <c r="F39" s="574"/>
    </row>
    <row r="40" spans="1:6" s="335" customFormat="1" ht="14.25">
      <c r="A40" s="571">
        <f t="shared" si="2"/>
        <v>28</v>
      </c>
      <c r="B40" s="572" t="s">
        <v>1646</v>
      </c>
      <c r="C40" s="573" t="s">
        <v>16</v>
      </c>
      <c r="D40" s="573" t="s">
        <v>653</v>
      </c>
      <c r="E40" s="573"/>
      <c r="F40" s="574"/>
    </row>
    <row r="41" spans="1:6" s="335" customFormat="1" ht="14.25">
      <c r="A41" s="571">
        <f t="shared" si="2"/>
        <v>29</v>
      </c>
      <c r="B41" s="572" t="s">
        <v>1647</v>
      </c>
      <c r="C41" s="573"/>
      <c r="D41" s="573" t="s">
        <v>1648</v>
      </c>
      <c r="E41" s="573"/>
      <c r="F41" s="574"/>
    </row>
    <row r="42" spans="1:6" s="335" customFormat="1" ht="14.25">
      <c r="A42" s="571">
        <f t="shared" si="2"/>
        <v>30</v>
      </c>
      <c r="B42" s="572" t="s">
        <v>1649</v>
      </c>
      <c r="C42" s="573" t="s">
        <v>11</v>
      </c>
      <c r="D42" s="573" t="s">
        <v>653</v>
      </c>
      <c r="E42" s="573"/>
      <c r="F42" s="574"/>
    </row>
    <row r="43" spans="1:6" s="335" customFormat="1" ht="14.25">
      <c r="A43" s="571">
        <f t="shared" si="2"/>
        <v>31</v>
      </c>
      <c r="B43" s="572" t="s">
        <v>1650</v>
      </c>
      <c r="C43" s="573" t="s">
        <v>11</v>
      </c>
      <c r="D43" s="573" t="s">
        <v>1801</v>
      </c>
      <c r="E43" s="573"/>
      <c r="F43" s="574"/>
    </row>
    <row r="44" spans="1:6" s="335" customFormat="1" ht="14.25">
      <c r="A44" s="571">
        <f t="shared" si="2"/>
        <v>32</v>
      </c>
      <c r="B44" s="572" t="s">
        <v>1651</v>
      </c>
      <c r="C44" s="573" t="s">
        <v>1652</v>
      </c>
      <c r="D44" s="573">
        <v>120</v>
      </c>
      <c r="E44" s="573"/>
      <c r="F44" s="574"/>
    </row>
    <row r="45" spans="1:6" s="335" customFormat="1" ht="14.25">
      <c r="A45" s="571">
        <f t="shared" si="2"/>
        <v>33</v>
      </c>
      <c r="B45" s="572" t="s">
        <v>1653</v>
      </c>
      <c r="C45" s="573" t="s">
        <v>1789</v>
      </c>
      <c r="D45" s="573" t="s">
        <v>653</v>
      </c>
      <c r="E45" s="573"/>
      <c r="F45" s="574"/>
    </row>
    <row r="46" spans="1:6" s="335" customFormat="1" ht="14.25">
      <c r="A46" s="571">
        <f t="shared" si="2"/>
        <v>34</v>
      </c>
      <c r="B46" s="572" t="s">
        <v>1654</v>
      </c>
      <c r="C46" s="573" t="s">
        <v>1789</v>
      </c>
      <c r="D46" s="573" t="s">
        <v>653</v>
      </c>
      <c r="E46" s="573"/>
      <c r="F46" s="574"/>
    </row>
    <row r="47" spans="1:6" s="335" customFormat="1">
      <c r="A47" s="212" t="s">
        <v>1793</v>
      </c>
      <c r="B47" s="213"/>
      <c r="C47" s="569"/>
      <c r="D47" s="569"/>
      <c r="E47" s="90"/>
      <c r="F47" s="91"/>
    </row>
    <row r="48" spans="1:6" s="335" customFormat="1" ht="14.25">
      <c r="A48" s="571">
        <f>1+A46</f>
        <v>35</v>
      </c>
      <c r="B48" s="572" t="s">
        <v>7</v>
      </c>
      <c r="C48" s="573"/>
      <c r="D48" s="573" t="s">
        <v>653</v>
      </c>
      <c r="E48" s="573"/>
      <c r="F48" s="574"/>
    </row>
    <row r="49" spans="1:6" s="335" customFormat="1" ht="14.25">
      <c r="A49" s="571">
        <f t="shared" ref="A49:A61" si="3">1+A48</f>
        <v>36</v>
      </c>
      <c r="B49" s="572" t="s">
        <v>8</v>
      </c>
      <c r="C49" s="573"/>
      <c r="D49" s="573" t="s">
        <v>653</v>
      </c>
      <c r="E49" s="573"/>
      <c r="F49" s="574"/>
    </row>
    <row r="50" spans="1:6" s="335" customFormat="1" ht="14.25">
      <c r="A50" s="571">
        <f t="shared" si="3"/>
        <v>37</v>
      </c>
      <c r="B50" s="572" t="s">
        <v>20</v>
      </c>
      <c r="C50" s="573"/>
      <c r="D50" s="573" t="s">
        <v>653</v>
      </c>
      <c r="E50" s="573"/>
      <c r="F50" s="574"/>
    </row>
    <row r="51" spans="1:6" s="335" customFormat="1" ht="14.25">
      <c r="A51" s="571">
        <f t="shared" si="3"/>
        <v>38</v>
      </c>
      <c r="B51" s="572" t="s">
        <v>1625</v>
      </c>
      <c r="C51" s="573"/>
      <c r="D51" s="573" t="s">
        <v>1655</v>
      </c>
      <c r="E51" s="573"/>
      <c r="F51" s="574"/>
    </row>
    <row r="52" spans="1:6" s="335" customFormat="1" ht="14.25">
      <c r="A52" s="571">
        <f t="shared" si="3"/>
        <v>39</v>
      </c>
      <c r="B52" s="572" t="s">
        <v>27</v>
      </c>
      <c r="C52" s="573"/>
      <c r="D52" s="573" t="s">
        <v>43</v>
      </c>
      <c r="E52" s="573"/>
      <c r="F52" s="574"/>
    </row>
    <row r="53" spans="1:6" s="335" customFormat="1" ht="14.25">
      <c r="A53" s="571">
        <f t="shared" si="3"/>
        <v>40</v>
      </c>
      <c r="B53" s="572" t="s">
        <v>1656</v>
      </c>
      <c r="C53" s="573" t="s">
        <v>11</v>
      </c>
      <c r="D53" s="573" t="s">
        <v>1660</v>
      </c>
      <c r="E53" s="573"/>
      <c r="F53" s="574"/>
    </row>
    <row r="54" spans="1:6" s="335" customFormat="1" ht="14.25">
      <c r="A54" s="571">
        <f t="shared" si="3"/>
        <v>41</v>
      </c>
      <c r="B54" s="572" t="s">
        <v>1657</v>
      </c>
      <c r="C54" s="573" t="s">
        <v>16</v>
      </c>
      <c r="D54" s="573" t="s">
        <v>1658</v>
      </c>
      <c r="E54" s="573"/>
      <c r="F54" s="574"/>
    </row>
    <row r="55" spans="1:6" s="335" customFormat="1" ht="14.25">
      <c r="A55" s="571">
        <f t="shared" si="3"/>
        <v>42</v>
      </c>
      <c r="B55" s="572" t="s">
        <v>1659</v>
      </c>
      <c r="C55" s="573" t="s">
        <v>11</v>
      </c>
      <c r="D55" s="573" t="s">
        <v>1660</v>
      </c>
      <c r="E55" s="573"/>
      <c r="F55" s="574"/>
    </row>
    <row r="56" spans="1:6" s="335" customFormat="1" ht="14.25">
      <c r="A56" s="571">
        <f t="shared" si="3"/>
        <v>43</v>
      </c>
      <c r="B56" s="572" t="s">
        <v>1661</v>
      </c>
      <c r="C56" s="573" t="s">
        <v>10</v>
      </c>
      <c r="D56" s="573">
        <v>60</v>
      </c>
      <c r="E56" s="573"/>
      <c r="F56" s="574"/>
    </row>
    <row r="57" spans="1:6" s="335" customFormat="1" ht="14.25">
      <c r="A57" s="571">
        <f t="shared" si="3"/>
        <v>44</v>
      </c>
      <c r="B57" s="572" t="s">
        <v>1662</v>
      </c>
      <c r="C57" s="573" t="s">
        <v>24</v>
      </c>
      <c r="D57" s="573" t="s">
        <v>1663</v>
      </c>
      <c r="E57" s="573"/>
      <c r="F57" s="574"/>
    </row>
    <row r="58" spans="1:6" s="335" customFormat="1" ht="14.25">
      <c r="A58" s="571">
        <f t="shared" si="3"/>
        <v>45</v>
      </c>
      <c r="B58" s="572" t="s">
        <v>1664</v>
      </c>
      <c r="C58" s="573" t="s">
        <v>24</v>
      </c>
      <c r="D58" s="573">
        <v>1</v>
      </c>
      <c r="E58" s="573"/>
      <c r="F58" s="574"/>
    </row>
    <row r="59" spans="1:6" s="335" customFormat="1" ht="14.25">
      <c r="A59" s="571">
        <f t="shared" si="3"/>
        <v>46</v>
      </c>
      <c r="B59" s="572" t="s">
        <v>1665</v>
      </c>
      <c r="C59" s="573" t="s">
        <v>1666</v>
      </c>
      <c r="D59" s="573" t="s">
        <v>1667</v>
      </c>
      <c r="E59" s="573"/>
      <c r="F59" s="574"/>
    </row>
    <row r="60" spans="1:6" s="335" customFormat="1" ht="14.25">
      <c r="A60" s="571">
        <f t="shared" si="3"/>
        <v>47</v>
      </c>
      <c r="B60" s="572" t="s">
        <v>1668</v>
      </c>
      <c r="C60" s="573" t="s">
        <v>1666</v>
      </c>
      <c r="D60" s="573" t="s">
        <v>653</v>
      </c>
      <c r="E60" s="573"/>
      <c r="F60" s="574"/>
    </row>
    <row r="61" spans="1:6" s="335" customFormat="1" ht="14.25">
      <c r="A61" s="593">
        <f t="shared" si="3"/>
        <v>48</v>
      </c>
      <c r="B61" s="208" t="s">
        <v>1669</v>
      </c>
      <c r="C61" s="162"/>
      <c r="D61" s="211"/>
      <c r="E61" s="174"/>
      <c r="F61" s="175"/>
    </row>
    <row r="62" spans="1:6" s="335" customFormat="1" ht="14.25">
      <c r="A62" s="579"/>
      <c r="B62" s="208" t="s">
        <v>1794</v>
      </c>
      <c r="C62" s="162" t="s">
        <v>24</v>
      </c>
      <c r="D62" s="211"/>
      <c r="E62" s="174"/>
      <c r="F62" s="175"/>
    </row>
    <row r="63" spans="1:6" s="335" customFormat="1" ht="14.25">
      <c r="A63" s="579"/>
      <c r="B63" s="580" t="s">
        <v>1670</v>
      </c>
      <c r="C63" s="573" t="s">
        <v>24</v>
      </c>
      <c r="D63" s="664" t="s">
        <v>1795</v>
      </c>
      <c r="E63" s="573"/>
      <c r="F63" s="574"/>
    </row>
    <row r="64" spans="1:6" s="335" customFormat="1" ht="14.25">
      <c r="A64" s="579"/>
      <c r="B64" s="580" t="s">
        <v>1671</v>
      </c>
      <c r="C64" s="573"/>
      <c r="D64" s="664" t="s">
        <v>1672</v>
      </c>
      <c r="E64" s="573"/>
      <c r="F64" s="574"/>
    </row>
    <row r="65" spans="1:6" s="335" customFormat="1" ht="14.25">
      <c r="A65" s="579"/>
      <c r="B65" s="580" t="s">
        <v>1673</v>
      </c>
      <c r="C65" s="573" t="s">
        <v>73</v>
      </c>
      <c r="D65" s="664" t="s">
        <v>1667</v>
      </c>
      <c r="E65" s="573"/>
      <c r="F65" s="574"/>
    </row>
    <row r="66" spans="1:6" s="335" customFormat="1" ht="14.25">
      <c r="A66" s="579"/>
      <c r="B66" s="580" t="s">
        <v>1674</v>
      </c>
      <c r="C66" s="573" t="s">
        <v>1675</v>
      </c>
      <c r="D66" s="573" t="s">
        <v>653</v>
      </c>
      <c r="E66" s="573"/>
      <c r="F66" s="574"/>
    </row>
    <row r="67" spans="1:6" s="335" customFormat="1" ht="14.25">
      <c r="A67" s="579"/>
      <c r="B67" s="208" t="s">
        <v>1676</v>
      </c>
      <c r="C67" s="162"/>
      <c r="D67" s="211"/>
      <c r="E67" s="174"/>
      <c r="F67" s="175"/>
    </row>
    <row r="68" spans="1:6" s="335" customFormat="1" ht="14.25">
      <c r="A68" s="579"/>
      <c r="B68" s="580" t="s">
        <v>1670</v>
      </c>
      <c r="C68" s="573" t="s">
        <v>24</v>
      </c>
      <c r="D68" s="573" t="s">
        <v>653</v>
      </c>
      <c r="E68" s="573"/>
      <c r="F68" s="574"/>
    </row>
    <row r="69" spans="1:6" s="335" customFormat="1" ht="14.25">
      <c r="A69" s="579"/>
      <c r="B69" s="580" t="s">
        <v>1671</v>
      </c>
      <c r="C69" s="573"/>
      <c r="D69" s="573" t="s">
        <v>653</v>
      </c>
      <c r="E69" s="573"/>
      <c r="F69" s="574"/>
    </row>
    <row r="70" spans="1:6" s="335" customFormat="1" ht="14.25">
      <c r="A70" s="579"/>
      <c r="B70" s="580" t="s">
        <v>1673</v>
      </c>
      <c r="C70" s="573" t="s">
        <v>73</v>
      </c>
      <c r="D70" s="573" t="s">
        <v>653</v>
      </c>
      <c r="E70" s="573"/>
      <c r="F70" s="574"/>
    </row>
    <row r="71" spans="1:6" s="335" customFormat="1" ht="14.25">
      <c r="A71" s="581"/>
      <c r="B71" s="580" t="s">
        <v>1674</v>
      </c>
      <c r="C71" s="573" t="s">
        <v>1675</v>
      </c>
      <c r="D71" s="573" t="s">
        <v>653</v>
      </c>
      <c r="E71" s="573"/>
      <c r="F71" s="574"/>
    </row>
    <row r="72" spans="1:6" s="335" customFormat="1" thickBot="1">
      <c r="A72" s="582">
        <f>1+A61</f>
        <v>49</v>
      </c>
      <c r="B72" s="583" t="s">
        <v>31</v>
      </c>
      <c r="C72" s="584"/>
      <c r="D72" s="584" t="s">
        <v>32</v>
      </c>
      <c r="E72" s="584"/>
      <c r="F72" s="585"/>
    </row>
    <row r="73" spans="1:6" s="335" customFormat="1" ht="14.25">
      <c r="C73" s="586"/>
      <c r="D73" s="586"/>
      <c r="E73" s="586"/>
      <c r="F73" s="586"/>
    </row>
    <row r="74" spans="1:6" s="335" customFormat="1" ht="15.75" thickBot="1">
      <c r="A74" s="421" t="s">
        <v>1792</v>
      </c>
      <c r="B74" s="422"/>
      <c r="C74" s="570"/>
      <c r="D74" s="570"/>
      <c r="E74" s="570"/>
      <c r="F74" s="570"/>
    </row>
    <row r="75" spans="1:6" s="335" customFormat="1" ht="45">
      <c r="A75" s="563" t="s">
        <v>3</v>
      </c>
      <c r="B75" s="564" t="s">
        <v>4</v>
      </c>
      <c r="C75" s="564" t="s">
        <v>2</v>
      </c>
      <c r="D75" s="564" t="s">
        <v>5</v>
      </c>
      <c r="E75" s="564" t="s">
        <v>6</v>
      </c>
      <c r="F75" s="565" t="s">
        <v>41</v>
      </c>
    </row>
    <row r="76" spans="1:6" s="335" customFormat="1" ht="14.25">
      <c r="A76" s="571">
        <v>1</v>
      </c>
      <c r="B76" s="572" t="s">
        <v>7</v>
      </c>
      <c r="C76" s="573"/>
      <c r="D76" s="573" t="s">
        <v>653</v>
      </c>
      <c r="E76" s="573"/>
      <c r="F76" s="574"/>
    </row>
    <row r="77" spans="1:6" s="335" customFormat="1" ht="14.25">
      <c r="A77" s="571">
        <f>1+A76</f>
        <v>2</v>
      </c>
      <c r="B77" s="572" t="s">
        <v>8</v>
      </c>
      <c r="C77" s="573"/>
      <c r="D77" s="573" t="s">
        <v>653</v>
      </c>
      <c r="E77" s="573"/>
      <c r="F77" s="574"/>
    </row>
    <row r="78" spans="1:6" s="335" customFormat="1" ht="14.25">
      <c r="A78" s="571">
        <f>1+A77</f>
        <v>3</v>
      </c>
      <c r="B78" s="572" t="s">
        <v>20</v>
      </c>
      <c r="C78" s="573"/>
      <c r="D78" s="573" t="s">
        <v>653</v>
      </c>
      <c r="E78" s="573"/>
      <c r="F78" s="574"/>
    </row>
    <row r="79" spans="1:6" s="335" customFormat="1" ht="14.25">
      <c r="A79" s="571">
        <f>1+A78</f>
        <v>4</v>
      </c>
      <c r="B79" s="572" t="s">
        <v>22</v>
      </c>
      <c r="C79" s="573"/>
      <c r="D79" s="573" t="s">
        <v>1913</v>
      </c>
      <c r="E79" s="573"/>
      <c r="F79" s="574"/>
    </row>
    <row r="80" spans="1:6" s="335" customFormat="1" ht="28.5">
      <c r="A80" s="587">
        <f>1+A79</f>
        <v>5</v>
      </c>
      <c r="B80" s="588" t="s">
        <v>1625</v>
      </c>
      <c r="C80" s="573"/>
      <c r="D80" s="576" t="s">
        <v>1914</v>
      </c>
      <c r="E80" s="573"/>
      <c r="F80" s="574"/>
    </row>
    <row r="81" spans="1:6" s="335" customFormat="1" ht="14.25">
      <c r="A81" s="571">
        <f>1+A80</f>
        <v>6</v>
      </c>
      <c r="B81" s="572" t="s">
        <v>1627</v>
      </c>
      <c r="C81" s="573"/>
      <c r="D81" s="573" t="s">
        <v>32</v>
      </c>
      <c r="E81" s="573"/>
      <c r="F81" s="574"/>
    </row>
    <row r="82" spans="1:6" s="335" customFormat="1">
      <c r="A82" s="212" t="s">
        <v>1677</v>
      </c>
      <c r="B82" s="213"/>
      <c r="C82" s="569"/>
      <c r="D82" s="569"/>
      <c r="E82" s="90"/>
      <c r="F82" s="91"/>
    </row>
    <row r="83" spans="1:6" s="335" customFormat="1" ht="14.25">
      <c r="A83" s="571">
        <f>1+A81</f>
        <v>7</v>
      </c>
      <c r="B83" s="572" t="s">
        <v>1678</v>
      </c>
      <c r="C83" s="573" t="s">
        <v>268</v>
      </c>
      <c r="D83" s="573">
        <v>125</v>
      </c>
      <c r="E83" s="573"/>
      <c r="F83" s="574"/>
    </row>
    <row r="84" spans="1:6" s="335" customFormat="1" ht="14.25">
      <c r="A84" s="575">
        <f>1+A83</f>
        <v>8</v>
      </c>
      <c r="B84" s="572" t="s">
        <v>1679</v>
      </c>
      <c r="C84" s="573"/>
      <c r="D84" s="573" t="s">
        <v>653</v>
      </c>
      <c r="E84" s="573"/>
      <c r="F84" s="574"/>
    </row>
    <row r="85" spans="1:6" s="335" customFormat="1" ht="14.25">
      <c r="A85" s="606">
        <f>1+A84</f>
        <v>9</v>
      </c>
      <c r="B85" s="572" t="s">
        <v>1681</v>
      </c>
      <c r="C85" s="573"/>
      <c r="D85" s="573"/>
      <c r="E85" s="573"/>
      <c r="F85" s="574"/>
    </row>
    <row r="86" spans="1:6" s="335" customFormat="1" ht="14.25">
      <c r="A86" s="607"/>
      <c r="B86" s="661" t="s">
        <v>1807</v>
      </c>
      <c r="C86" s="662" t="s">
        <v>1680</v>
      </c>
      <c r="D86" s="663">
        <v>50</v>
      </c>
      <c r="E86" s="573"/>
      <c r="F86" s="574"/>
    </row>
    <row r="87" spans="1:6" s="335" customFormat="1" ht="14.25">
      <c r="A87" s="608"/>
      <c r="B87" s="661" t="s">
        <v>1808</v>
      </c>
      <c r="C87" s="662" t="s">
        <v>1680</v>
      </c>
      <c r="D87" s="663">
        <v>100</v>
      </c>
      <c r="E87" s="573"/>
      <c r="F87" s="574"/>
    </row>
    <row r="88" spans="1:6" s="335" customFormat="1" ht="14.25">
      <c r="A88" s="571">
        <f>1+A85</f>
        <v>10</v>
      </c>
      <c r="B88" s="572" t="s">
        <v>1682</v>
      </c>
      <c r="C88" s="573"/>
      <c r="D88" s="573" t="s">
        <v>653</v>
      </c>
      <c r="E88" s="573"/>
      <c r="F88" s="574"/>
    </row>
    <row r="89" spans="1:6" s="335" customFormat="1" ht="14.25">
      <c r="A89" s="571">
        <f t="shared" ref="A89:A97" si="4">1+A88</f>
        <v>11</v>
      </c>
      <c r="B89" s="572" t="s">
        <v>1683</v>
      </c>
      <c r="C89" s="573" t="s">
        <v>12</v>
      </c>
      <c r="D89" s="573" t="s">
        <v>1560</v>
      </c>
      <c r="E89" s="573"/>
      <c r="F89" s="574"/>
    </row>
    <row r="90" spans="1:6" s="335" customFormat="1" ht="14.25">
      <c r="A90" s="571">
        <f t="shared" si="4"/>
        <v>12</v>
      </c>
      <c r="B90" s="572" t="s">
        <v>1684</v>
      </c>
      <c r="C90" s="573" t="s">
        <v>12</v>
      </c>
      <c r="D90" s="573" t="s">
        <v>1560</v>
      </c>
      <c r="E90" s="573"/>
      <c r="F90" s="574"/>
    </row>
    <row r="91" spans="1:6" s="335" customFormat="1" ht="14.25">
      <c r="A91" s="571">
        <f t="shared" si="4"/>
        <v>13</v>
      </c>
      <c r="B91" s="572" t="s">
        <v>1685</v>
      </c>
      <c r="C91" s="573" t="s">
        <v>1686</v>
      </c>
      <c r="D91" s="573" t="s">
        <v>653</v>
      </c>
      <c r="E91" s="573"/>
      <c r="F91" s="574"/>
    </row>
    <row r="92" spans="1:6" s="335" customFormat="1" ht="14.25">
      <c r="A92" s="571">
        <f t="shared" si="4"/>
        <v>14</v>
      </c>
      <c r="B92" s="572" t="s">
        <v>1687</v>
      </c>
      <c r="C92" s="573" t="s">
        <v>268</v>
      </c>
      <c r="D92" s="573" t="s">
        <v>653</v>
      </c>
      <c r="E92" s="573"/>
      <c r="F92" s="574"/>
    </row>
    <row r="93" spans="1:6" s="335" customFormat="1" ht="14.25">
      <c r="A93" s="571">
        <f t="shared" si="4"/>
        <v>15</v>
      </c>
      <c r="B93" s="572" t="s">
        <v>1688</v>
      </c>
      <c r="C93" s="573" t="s">
        <v>1689</v>
      </c>
      <c r="D93" s="573">
        <v>105</v>
      </c>
      <c r="E93" s="573"/>
      <c r="F93" s="574"/>
    </row>
    <row r="94" spans="1:6" s="335" customFormat="1" ht="14.25">
      <c r="A94" s="571">
        <f t="shared" si="4"/>
        <v>16</v>
      </c>
      <c r="B94" s="572" t="s">
        <v>1690</v>
      </c>
      <c r="C94" s="573" t="s">
        <v>12</v>
      </c>
      <c r="D94" s="573" t="s">
        <v>1691</v>
      </c>
      <c r="E94" s="573"/>
      <c r="F94" s="574"/>
    </row>
    <row r="95" spans="1:6" s="335" customFormat="1" ht="14.25">
      <c r="A95" s="571">
        <f t="shared" si="4"/>
        <v>17</v>
      </c>
      <c r="B95" s="572" t="s">
        <v>1692</v>
      </c>
      <c r="C95" s="573" t="s">
        <v>12</v>
      </c>
      <c r="D95" s="573" t="s">
        <v>1691</v>
      </c>
      <c r="E95" s="573"/>
      <c r="F95" s="574"/>
    </row>
    <row r="96" spans="1:6" s="335" customFormat="1" ht="14.25">
      <c r="A96" s="571">
        <f t="shared" si="4"/>
        <v>18</v>
      </c>
      <c r="B96" s="572" t="s">
        <v>1693</v>
      </c>
      <c r="C96" s="573" t="s">
        <v>1666</v>
      </c>
      <c r="D96" s="573"/>
      <c r="E96" s="573"/>
      <c r="F96" s="574"/>
    </row>
    <row r="97" spans="1:6" s="335" customFormat="1" ht="14.25">
      <c r="A97" s="571">
        <f t="shared" si="4"/>
        <v>19</v>
      </c>
      <c r="B97" s="572" t="s">
        <v>1694</v>
      </c>
      <c r="C97" s="573"/>
      <c r="D97" s="573" t="s">
        <v>23</v>
      </c>
      <c r="E97" s="573"/>
      <c r="F97" s="574"/>
    </row>
    <row r="98" spans="1:6" s="335" customFormat="1">
      <c r="A98" s="212" t="s">
        <v>1695</v>
      </c>
      <c r="B98" s="213"/>
      <c r="C98" s="569"/>
      <c r="D98" s="569"/>
      <c r="E98" s="90"/>
      <c r="F98" s="91"/>
    </row>
    <row r="99" spans="1:6" s="335" customFormat="1" ht="14.25">
      <c r="A99" s="571">
        <f>1+A97</f>
        <v>20</v>
      </c>
      <c r="B99" s="572" t="s">
        <v>1969</v>
      </c>
      <c r="C99" s="573" t="s">
        <v>1696</v>
      </c>
      <c r="D99" s="573" t="s">
        <v>1912</v>
      </c>
      <c r="E99" s="573"/>
      <c r="F99" s="574"/>
    </row>
    <row r="100" spans="1:6" s="335" customFormat="1" ht="14.25">
      <c r="A100" s="571">
        <f>1+A99</f>
        <v>21</v>
      </c>
      <c r="B100" s="572" t="s">
        <v>1697</v>
      </c>
      <c r="C100" s="573" t="s">
        <v>12</v>
      </c>
      <c r="D100" s="573" t="s">
        <v>1698</v>
      </c>
      <c r="E100" s="573"/>
      <c r="F100" s="574"/>
    </row>
    <row r="101" spans="1:6" s="335" customFormat="1" ht="14.25">
      <c r="A101" s="571">
        <f t="shared" ref="A101:A106" si="5">1+A100</f>
        <v>22</v>
      </c>
      <c r="B101" s="572" t="s">
        <v>1699</v>
      </c>
      <c r="C101" s="573" t="s">
        <v>10</v>
      </c>
      <c r="D101" s="573">
        <v>60</v>
      </c>
      <c r="E101" s="573"/>
      <c r="F101" s="574"/>
    </row>
    <row r="102" spans="1:6" s="335" customFormat="1" ht="14.25">
      <c r="A102" s="571">
        <f t="shared" si="5"/>
        <v>23</v>
      </c>
      <c r="B102" s="572" t="s">
        <v>1700</v>
      </c>
      <c r="C102" s="573" t="s">
        <v>12</v>
      </c>
      <c r="D102" s="573" t="s">
        <v>1701</v>
      </c>
      <c r="E102" s="573"/>
      <c r="F102" s="574"/>
    </row>
    <row r="103" spans="1:6" s="335" customFormat="1" ht="14.25">
      <c r="A103" s="571">
        <f t="shared" si="5"/>
        <v>24</v>
      </c>
      <c r="B103" s="572" t="s">
        <v>1702</v>
      </c>
      <c r="C103" s="573"/>
      <c r="D103" s="573" t="s">
        <v>1703</v>
      </c>
      <c r="E103" s="573"/>
      <c r="F103" s="574"/>
    </row>
    <row r="104" spans="1:6" s="335" customFormat="1" ht="14.25">
      <c r="A104" s="571">
        <f t="shared" si="5"/>
        <v>25</v>
      </c>
      <c r="B104" s="572" t="s">
        <v>1704</v>
      </c>
      <c r="C104" s="573" t="s">
        <v>12</v>
      </c>
      <c r="D104" s="573" t="s">
        <v>1705</v>
      </c>
      <c r="E104" s="573"/>
      <c r="F104" s="574"/>
    </row>
    <row r="105" spans="1:6" s="335" customFormat="1" ht="14.25">
      <c r="A105" s="571">
        <f t="shared" si="5"/>
        <v>26</v>
      </c>
      <c r="B105" s="572" t="s">
        <v>1706</v>
      </c>
      <c r="C105" s="573" t="s">
        <v>12</v>
      </c>
      <c r="D105" s="573" t="s">
        <v>1707</v>
      </c>
      <c r="E105" s="573"/>
      <c r="F105" s="574"/>
    </row>
    <row r="106" spans="1:6" s="335" customFormat="1" ht="14.25">
      <c r="A106" s="571">
        <f t="shared" si="5"/>
        <v>27</v>
      </c>
      <c r="B106" s="572" t="s">
        <v>1708</v>
      </c>
      <c r="C106" s="573" t="s">
        <v>24</v>
      </c>
      <c r="D106" s="573" t="s">
        <v>653</v>
      </c>
      <c r="E106" s="573"/>
      <c r="F106" s="574"/>
    </row>
    <row r="107" spans="1:6" s="335" customFormat="1">
      <c r="A107" s="212" t="s">
        <v>733</v>
      </c>
      <c r="B107" s="213"/>
      <c r="C107" s="569"/>
      <c r="D107" s="569"/>
      <c r="E107" s="90"/>
      <c r="F107" s="91"/>
    </row>
    <row r="108" spans="1:6" s="335" customFormat="1" ht="14.25">
      <c r="A108" s="571">
        <f>1+A106</f>
        <v>28</v>
      </c>
      <c r="B108" s="572" t="s">
        <v>1709</v>
      </c>
      <c r="C108" s="573"/>
      <c r="D108" s="573" t="s">
        <v>23</v>
      </c>
      <c r="E108" s="573"/>
      <c r="F108" s="574"/>
    </row>
    <row r="109" spans="1:6" s="335" customFormat="1" ht="14.25">
      <c r="A109" s="571">
        <f>1+A108</f>
        <v>29</v>
      </c>
      <c r="B109" s="572" t="s">
        <v>1710</v>
      </c>
      <c r="C109" s="573"/>
      <c r="D109" s="573" t="s">
        <v>23</v>
      </c>
      <c r="E109" s="573"/>
      <c r="F109" s="574"/>
    </row>
    <row r="110" spans="1:6" s="335" customFormat="1" ht="14.25">
      <c r="A110" s="571">
        <f t="shared" ref="A110:A117" si="6">1+A109</f>
        <v>30</v>
      </c>
      <c r="B110" s="572" t="s">
        <v>1711</v>
      </c>
      <c r="C110" s="573"/>
      <c r="D110" s="573" t="s">
        <v>23</v>
      </c>
      <c r="E110" s="573"/>
      <c r="F110" s="574"/>
    </row>
    <row r="111" spans="1:6" s="335" customFormat="1" ht="14.25">
      <c r="A111" s="571">
        <f t="shared" si="6"/>
        <v>31</v>
      </c>
      <c r="B111" s="572" t="s">
        <v>1712</v>
      </c>
      <c r="C111" s="573"/>
      <c r="D111" s="573" t="s">
        <v>23</v>
      </c>
      <c r="E111" s="573"/>
      <c r="F111" s="574"/>
    </row>
    <row r="112" spans="1:6" s="335" customFormat="1" ht="14.25">
      <c r="A112" s="571">
        <f t="shared" si="6"/>
        <v>32</v>
      </c>
      <c r="B112" s="572" t="s">
        <v>1713</v>
      </c>
      <c r="C112" s="573"/>
      <c r="D112" s="573" t="s">
        <v>23</v>
      </c>
      <c r="E112" s="573"/>
      <c r="F112" s="574"/>
    </row>
    <row r="113" spans="1:6" s="335" customFormat="1" ht="14.25">
      <c r="A113" s="571">
        <f t="shared" si="6"/>
        <v>33</v>
      </c>
      <c r="B113" s="572" t="s">
        <v>1714</v>
      </c>
      <c r="C113" s="573" t="s">
        <v>14</v>
      </c>
      <c r="D113" s="573" t="s">
        <v>1715</v>
      </c>
      <c r="E113" s="573"/>
      <c r="F113" s="574"/>
    </row>
    <row r="114" spans="1:6" s="335" customFormat="1" ht="14.25">
      <c r="A114" s="571">
        <f t="shared" si="6"/>
        <v>34</v>
      </c>
      <c r="B114" s="572" t="s">
        <v>1716</v>
      </c>
      <c r="C114" s="573" t="s">
        <v>1717</v>
      </c>
      <c r="D114" s="573" t="s">
        <v>653</v>
      </c>
      <c r="E114" s="573"/>
      <c r="F114" s="574"/>
    </row>
    <row r="115" spans="1:6" s="335" customFormat="1" ht="14.25">
      <c r="A115" s="571">
        <f t="shared" si="6"/>
        <v>35</v>
      </c>
      <c r="B115" s="572" t="s">
        <v>1718</v>
      </c>
      <c r="C115" s="573" t="s">
        <v>268</v>
      </c>
      <c r="D115" s="573" t="s">
        <v>653</v>
      </c>
      <c r="E115" s="573"/>
      <c r="F115" s="574"/>
    </row>
    <row r="116" spans="1:6" s="335" customFormat="1" ht="14.25">
      <c r="A116" s="571">
        <f t="shared" si="6"/>
        <v>36</v>
      </c>
      <c r="B116" s="572" t="s">
        <v>1719</v>
      </c>
      <c r="C116" s="573"/>
      <c r="D116" s="573" t="s">
        <v>23</v>
      </c>
      <c r="E116" s="573"/>
      <c r="F116" s="574"/>
    </row>
    <row r="117" spans="1:6" s="335" customFormat="1" ht="28.5">
      <c r="A117" s="571">
        <f t="shared" si="6"/>
        <v>37</v>
      </c>
      <c r="B117" s="588" t="s">
        <v>1802</v>
      </c>
      <c r="C117" s="573"/>
      <c r="D117" s="573" t="s">
        <v>23</v>
      </c>
      <c r="E117" s="573"/>
      <c r="F117" s="574"/>
    </row>
    <row r="118" spans="1:6" s="335" customFormat="1" ht="14.25">
      <c r="A118" s="578">
        <f>1+A117</f>
        <v>38</v>
      </c>
      <c r="B118" s="208" t="s">
        <v>1720</v>
      </c>
      <c r="C118" s="162"/>
      <c r="D118" s="211"/>
      <c r="E118" s="174"/>
      <c r="F118" s="175"/>
    </row>
    <row r="119" spans="1:6" s="335" customFormat="1" ht="14.25">
      <c r="A119" s="579"/>
      <c r="B119" s="580" t="s">
        <v>1721</v>
      </c>
      <c r="C119" s="573"/>
      <c r="D119" s="573" t="s">
        <v>23</v>
      </c>
      <c r="E119" s="573"/>
      <c r="F119" s="574"/>
    </row>
    <row r="120" spans="1:6" s="335" customFormat="1" ht="14.25">
      <c r="A120" s="579"/>
      <c r="B120" s="580" t="s">
        <v>1722</v>
      </c>
      <c r="C120" s="573"/>
      <c r="D120" s="573" t="s">
        <v>23</v>
      </c>
      <c r="E120" s="573"/>
      <c r="F120" s="574"/>
    </row>
    <row r="121" spans="1:6" s="335" customFormat="1" ht="14.25">
      <c r="A121" s="579"/>
      <c r="B121" s="580" t="s">
        <v>1723</v>
      </c>
      <c r="C121" s="573"/>
      <c r="D121" s="573" t="s">
        <v>23</v>
      </c>
      <c r="E121" s="573"/>
      <c r="F121" s="574"/>
    </row>
    <row r="122" spans="1:6" s="335" customFormat="1" ht="14.25">
      <c r="A122" s="579"/>
      <c r="B122" s="580" t="s">
        <v>1724</v>
      </c>
      <c r="C122" s="573"/>
      <c r="D122" s="573" t="s">
        <v>23</v>
      </c>
      <c r="E122" s="573"/>
      <c r="F122" s="574"/>
    </row>
    <row r="123" spans="1:6" s="335" customFormat="1" ht="14.25">
      <c r="A123" s="579"/>
      <c r="B123" s="580" t="s">
        <v>1725</v>
      </c>
      <c r="C123" s="573"/>
      <c r="D123" s="573" t="s">
        <v>23</v>
      </c>
      <c r="E123" s="573"/>
      <c r="F123" s="574"/>
    </row>
    <row r="124" spans="1:6" s="335" customFormat="1" ht="14.25">
      <c r="A124" s="579"/>
      <c r="B124" s="580" t="s">
        <v>1726</v>
      </c>
      <c r="C124" s="573"/>
      <c r="D124" s="573" t="s">
        <v>23</v>
      </c>
      <c r="E124" s="573"/>
      <c r="F124" s="574"/>
    </row>
    <row r="125" spans="1:6" s="335" customFormat="1" ht="14.25">
      <c r="A125" s="579"/>
      <c r="B125" s="580" t="s">
        <v>1727</v>
      </c>
      <c r="C125" s="573"/>
      <c r="D125" s="573" t="s">
        <v>23</v>
      </c>
      <c r="E125" s="573"/>
      <c r="F125" s="574"/>
    </row>
    <row r="126" spans="1:6" s="335" customFormat="1" ht="14.25">
      <c r="A126" s="581"/>
      <c r="B126" s="580" t="s">
        <v>1728</v>
      </c>
      <c r="C126" s="573"/>
      <c r="D126" s="573" t="s">
        <v>23</v>
      </c>
      <c r="E126" s="573"/>
      <c r="F126" s="574"/>
    </row>
    <row r="127" spans="1:6" s="335" customFormat="1" ht="14.25">
      <c r="A127" s="578">
        <f>1+A118</f>
        <v>39</v>
      </c>
      <c r="B127" s="208" t="s">
        <v>1729</v>
      </c>
      <c r="C127" s="162"/>
      <c r="D127" s="211"/>
      <c r="E127" s="174"/>
      <c r="F127" s="175"/>
    </row>
    <row r="128" spans="1:6" s="335" customFormat="1" ht="14.25">
      <c r="A128" s="579"/>
      <c r="B128" s="580" t="s">
        <v>1730</v>
      </c>
      <c r="C128" s="573"/>
      <c r="D128" s="573"/>
      <c r="E128" s="573"/>
      <c r="F128" s="574"/>
    </row>
    <row r="129" spans="1:6" s="335" customFormat="1" ht="14.25">
      <c r="A129" s="579"/>
      <c r="B129" s="604" t="s">
        <v>1731</v>
      </c>
      <c r="C129" s="573"/>
      <c r="D129" s="573" t="s">
        <v>23</v>
      </c>
      <c r="E129" s="573"/>
      <c r="F129" s="574"/>
    </row>
    <row r="130" spans="1:6" s="335" customFormat="1" ht="14.25">
      <c r="A130" s="579"/>
      <c r="B130" s="604" t="s">
        <v>1732</v>
      </c>
      <c r="C130" s="573"/>
      <c r="D130" s="573" t="s">
        <v>23</v>
      </c>
      <c r="E130" s="573"/>
      <c r="F130" s="574"/>
    </row>
    <row r="131" spans="1:6" s="335" customFormat="1" ht="14.25">
      <c r="A131" s="579"/>
      <c r="B131" s="604" t="s">
        <v>1733</v>
      </c>
      <c r="C131" s="573"/>
      <c r="D131" s="573" t="s">
        <v>23</v>
      </c>
      <c r="E131" s="573"/>
      <c r="F131" s="574"/>
    </row>
    <row r="132" spans="1:6" s="335" customFormat="1" ht="14.25">
      <c r="A132" s="579"/>
      <c r="B132" s="604" t="s">
        <v>1734</v>
      </c>
      <c r="C132" s="573"/>
      <c r="D132" s="573" t="s">
        <v>23</v>
      </c>
      <c r="E132" s="573"/>
      <c r="F132" s="574"/>
    </row>
    <row r="133" spans="1:6" s="335" customFormat="1" ht="14.25">
      <c r="A133" s="579"/>
      <c r="B133" s="604" t="s">
        <v>1735</v>
      </c>
      <c r="C133" s="573"/>
      <c r="D133" s="573" t="s">
        <v>23</v>
      </c>
      <c r="E133" s="573"/>
      <c r="F133" s="574"/>
    </row>
    <row r="134" spans="1:6" s="335" customFormat="1" ht="14.25">
      <c r="A134" s="579"/>
      <c r="B134" s="604" t="s">
        <v>1736</v>
      </c>
      <c r="C134" s="573"/>
      <c r="D134" s="573" t="s">
        <v>23</v>
      </c>
      <c r="E134" s="573"/>
      <c r="F134" s="574"/>
    </row>
    <row r="135" spans="1:6" s="335" customFormat="1" ht="14.25">
      <c r="A135" s="579"/>
      <c r="B135" s="208" t="s">
        <v>1737</v>
      </c>
      <c r="C135" s="162"/>
      <c r="D135" s="211"/>
      <c r="E135" s="174"/>
      <c r="F135" s="175"/>
    </row>
    <row r="136" spans="1:6" s="335" customFormat="1" ht="14.25">
      <c r="A136" s="579"/>
      <c r="B136" s="604" t="s">
        <v>1738</v>
      </c>
      <c r="C136" s="573"/>
      <c r="D136" s="573" t="s">
        <v>23</v>
      </c>
      <c r="E136" s="573"/>
      <c r="F136" s="574"/>
    </row>
    <row r="137" spans="1:6" s="335" customFormat="1" ht="14.25">
      <c r="A137" s="579"/>
      <c r="B137" s="604" t="s">
        <v>1739</v>
      </c>
      <c r="C137" s="573"/>
      <c r="D137" s="573" t="s">
        <v>23</v>
      </c>
      <c r="E137" s="573"/>
      <c r="F137" s="574"/>
    </row>
    <row r="138" spans="1:6" s="335" customFormat="1" ht="14.25">
      <c r="A138" s="579"/>
      <c r="B138" s="604" t="s">
        <v>1740</v>
      </c>
      <c r="C138" s="573"/>
      <c r="D138" s="573" t="s">
        <v>23</v>
      </c>
      <c r="E138" s="573"/>
      <c r="F138" s="574"/>
    </row>
    <row r="139" spans="1:6" s="335" customFormat="1" ht="14.25">
      <c r="A139" s="579"/>
      <c r="B139" s="604" t="s">
        <v>1741</v>
      </c>
      <c r="C139" s="573"/>
      <c r="D139" s="573" t="s">
        <v>23</v>
      </c>
      <c r="E139" s="573"/>
      <c r="F139" s="574"/>
    </row>
    <row r="140" spans="1:6" s="335" customFormat="1" ht="14.25">
      <c r="A140" s="579"/>
      <c r="B140" s="604" t="s">
        <v>1742</v>
      </c>
      <c r="C140" s="573"/>
      <c r="D140" s="573" t="s">
        <v>23</v>
      </c>
      <c r="E140" s="573"/>
      <c r="F140" s="574"/>
    </row>
    <row r="141" spans="1:6" s="335" customFormat="1" ht="14.25">
      <c r="A141" s="579"/>
      <c r="B141" s="604" t="s">
        <v>1743</v>
      </c>
      <c r="C141" s="573"/>
      <c r="D141" s="573" t="s">
        <v>23</v>
      </c>
      <c r="E141" s="573"/>
      <c r="F141" s="574"/>
    </row>
    <row r="142" spans="1:6" s="335" customFormat="1" ht="14.25">
      <c r="A142" s="579"/>
      <c r="B142" s="604" t="s">
        <v>1744</v>
      </c>
      <c r="C142" s="573"/>
      <c r="D142" s="573" t="s">
        <v>23</v>
      </c>
      <c r="E142" s="573"/>
      <c r="F142" s="574"/>
    </row>
    <row r="143" spans="1:6" s="335" customFormat="1" ht="14.25">
      <c r="A143" s="579"/>
      <c r="B143" s="604" t="s">
        <v>1745</v>
      </c>
      <c r="C143" s="573"/>
      <c r="D143" s="573" t="s">
        <v>23</v>
      </c>
      <c r="E143" s="573"/>
      <c r="F143" s="574"/>
    </row>
    <row r="144" spans="1:6" s="335" customFormat="1" ht="14.25">
      <c r="A144" s="579"/>
      <c r="B144" s="604" t="s">
        <v>1746</v>
      </c>
      <c r="C144" s="573"/>
      <c r="D144" s="573" t="s">
        <v>23</v>
      </c>
      <c r="E144" s="573"/>
      <c r="F144" s="574"/>
    </row>
    <row r="145" spans="1:6" s="335" customFormat="1" ht="14.25">
      <c r="A145" s="581"/>
      <c r="B145" s="572" t="s">
        <v>1747</v>
      </c>
      <c r="C145" s="573"/>
      <c r="D145" s="573" t="s">
        <v>23</v>
      </c>
      <c r="E145" s="573"/>
      <c r="F145" s="574"/>
    </row>
    <row r="146" spans="1:6" s="335" customFormat="1" ht="14.25">
      <c r="A146" s="571">
        <f>1+A127</f>
        <v>40</v>
      </c>
      <c r="B146" s="572" t="s">
        <v>1748</v>
      </c>
      <c r="C146" s="573"/>
      <c r="D146" s="573" t="s">
        <v>23</v>
      </c>
      <c r="E146" s="573"/>
      <c r="F146" s="574"/>
    </row>
    <row r="147" spans="1:6" s="335" customFormat="1" ht="14.25">
      <c r="A147" s="571">
        <f>1+A146</f>
        <v>41</v>
      </c>
      <c r="B147" s="572" t="s">
        <v>1749</v>
      </c>
      <c r="C147" s="573"/>
      <c r="D147" s="573" t="s">
        <v>23</v>
      </c>
      <c r="E147" s="573"/>
      <c r="F147" s="574"/>
    </row>
    <row r="148" spans="1:6" s="335" customFormat="1" ht="14.25">
      <c r="A148" s="575">
        <f t="shared" ref="A148:A150" si="7">1+A147</f>
        <v>42</v>
      </c>
      <c r="B148" s="572" t="s">
        <v>1750</v>
      </c>
      <c r="C148" s="573" t="s">
        <v>13</v>
      </c>
      <c r="D148" s="573" t="s">
        <v>653</v>
      </c>
      <c r="E148" s="573"/>
      <c r="F148" s="574"/>
    </row>
    <row r="149" spans="1:6" s="335" customFormat="1" ht="14.25">
      <c r="A149" s="575">
        <f t="shared" si="7"/>
        <v>43</v>
      </c>
      <c r="B149" s="572" t="s">
        <v>1751</v>
      </c>
      <c r="C149" s="573"/>
      <c r="D149" s="573" t="s">
        <v>19</v>
      </c>
      <c r="E149" s="573"/>
      <c r="F149" s="574"/>
    </row>
    <row r="150" spans="1:6" s="335" customFormat="1" thickBot="1">
      <c r="A150" s="603">
        <f t="shared" si="7"/>
        <v>44</v>
      </c>
      <c r="B150" s="600" t="s">
        <v>1752</v>
      </c>
      <c r="C150" s="601" t="s">
        <v>17</v>
      </c>
      <c r="D150" s="601" t="s">
        <v>653</v>
      </c>
      <c r="E150" s="601"/>
      <c r="F150" s="602"/>
    </row>
    <row r="151" spans="1:6" s="335" customFormat="1" ht="14.25">
      <c r="C151" s="586"/>
      <c r="D151" s="586"/>
      <c r="E151" s="586"/>
      <c r="F151" s="586"/>
    </row>
    <row r="152" spans="1:6" s="335" customFormat="1" ht="15.75" thickBot="1">
      <c r="A152" s="605" t="s">
        <v>1804</v>
      </c>
      <c r="B152" s="422"/>
      <c r="C152" s="570"/>
      <c r="D152" s="570"/>
      <c r="E152" s="570"/>
      <c r="F152" s="570"/>
    </row>
    <row r="153" spans="1:6" s="335" customFormat="1" ht="45.75" thickBot="1">
      <c r="A153" s="566" t="s">
        <v>3</v>
      </c>
      <c r="B153" s="567" t="s">
        <v>4</v>
      </c>
      <c r="C153" s="567" t="s">
        <v>2</v>
      </c>
      <c r="D153" s="567" t="s">
        <v>5</v>
      </c>
      <c r="E153" s="567" t="s">
        <v>6</v>
      </c>
      <c r="F153" s="568" t="s">
        <v>41</v>
      </c>
    </row>
    <row r="154" spans="1:6" s="335" customFormat="1" ht="14.25">
      <c r="A154" s="589">
        <v>1</v>
      </c>
      <c r="B154" s="590" t="s">
        <v>7</v>
      </c>
      <c r="C154" s="591"/>
      <c r="D154" s="591" t="s">
        <v>653</v>
      </c>
      <c r="E154" s="591"/>
      <c r="F154" s="592"/>
    </row>
    <row r="155" spans="1:6" s="335" customFormat="1" ht="14.25">
      <c r="A155" s="571">
        <f>1+A154</f>
        <v>2</v>
      </c>
      <c r="B155" s="572" t="s">
        <v>8</v>
      </c>
      <c r="C155" s="573"/>
      <c r="D155" s="573" t="s">
        <v>653</v>
      </c>
      <c r="E155" s="573"/>
      <c r="F155" s="574"/>
    </row>
    <row r="156" spans="1:6" s="335" customFormat="1" ht="14.25">
      <c r="A156" s="571">
        <f t="shared" ref="A156:A158" si="8">1+A155</f>
        <v>3</v>
      </c>
      <c r="B156" s="572" t="s">
        <v>20</v>
      </c>
      <c r="C156" s="573"/>
      <c r="D156" s="573" t="s">
        <v>653</v>
      </c>
      <c r="E156" s="573"/>
      <c r="F156" s="574"/>
    </row>
    <row r="157" spans="1:6" s="335" customFormat="1" ht="14.25">
      <c r="A157" s="571">
        <f t="shared" si="8"/>
        <v>4</v>
      </c>
      <c r="B157" s="572" t="s">
        <v>1625</v>
      </c>
      <c r="C157" s="577"/>
      <c r="D157" s="573" t="s">
        <v>1753</v>
      </c>
      <c r="E157" s="573"/>
      <c r="F157" s="574"/>
    </row>
    <row r="158" spans="1:6" s="335" customFormat="1" ht="14.25">
      <c r="A158" s="571">
        <f t="shared" si="8"/>
        <v>5</v>
      </c>
      <c r="B158" s="572" t="s">
        <v>1627</v>
      </c>
      <c r="C158" s="573"/>
      <c r="D158" s="573" t="s">
        <v>32</v>
      </c>
      <c r="E158" s="573"/>
      <c r="F158" s="574"/>
    </row>
    <row r="159" spans="1:6" s="335" customFormat="1" ht="14.25">
      <c r="A159" s="571">
        <f>1+A158</f>
        <v>6</v>
      </c>
      <c r="B159" s="572" t="s">
        <v>1805</v>
      </c>
      <c r="C159" s="573"/>
      <c r="D159" s="573" t="s">
        <v>1806</v>
      </c>
      <c r="E159" s="573"/>
      <c r="F159" s="574"/>
    </row>
    <row r="160" spans="1:6" s="335" customFormat="1" ht="14.25">
      <c r="A160" s="571">
        <f>1+A159</f>
        <v>7</v>
      </c>
      <c r="B160" s="572" t="s">
        <v>1754</v>
      </c>
      <c r="C160" s="573" t="s">
        <v>268</v>
      </c>
      <c r="D160" s="573">
        <v>125</v>
      </c>
      <c r="E160" s="573"/>
      <c r="F160" s="574"/>
    </row>
    <row r="161" spans="1:6" s="335" customFormat="1" ht="14.25">
      <c r="A161" s="593">
        <f>1+A160</f>
        <v>8</v>
      </c>
      <c r="B161" s="208" t="s">
        <v>1755</v>
      </c>
      <c r="C161" s="162"/>
      <c r="D161" s="211"/>
      <c r="E161" s="174"/>
      <c r="F161" s="175"/>
    </row>
    <row r="162" spans="1:6" s="335" customFormat="1" ht="14.25">
      <c r="A162" s="606"/>
      <c r="B162" s="665" t="s">
        <v>1809</v>
      </c>
      <c r="C162" s="662" t="s">
        <v>1756</v>
      </c>
      <c r="D162" s="663">
        <v>150</v>
      </c>
      <c r="E162" s="573"/>
      <c r="F162" s="574"/>
    </row>
    <row r="163" spans="1:6" s="335" customFormat="1" ht="14.25">
      <c r="A163" s="594"/>
      <c r="B163" s="665" t="s">
        <v>1810</v>
      </c>
      <c r="C163" s="662" t="s">
        <v>1756</v>
      </c>
      <c r="D163" s="663">
        <v>300</v>
      </c>
      <c r="E163" s="573"/>
      <c r="F163" s="574"/>
    </row>
    <row r="164" spans="1:6" s="335" customFormat="1" ht="14.25">
      <c r="A164" s="571">
        <f>1+A161</f>
        <v>9</v>
      </c>
      <c r="B164" s="572" t="s">
        <v>1757</v>
      </c>
      <c r="C164" s="573"/>
      <c r="D164" s="573" t="s">
        <v>1758</v>
      </c>
      <c r="E164" s="573"/>
      <c r="F164" s="574"/>
    </row>
    <row r="165" spans="1:6" s="335" customFormat="1" ht="14.25">
      <c r="A165" s="571">
        <f>1+A164</f>
        <v>10</v>
      </c>
      <c r="B165" s="572" t="s">
        <v>1759</v>
      </c>
      <c r="C165" s="573"/>
      <c r="D165" s="573" t="s">
        <v>653</v>
      </c>
      <c r="E165" s="573"/>
      <c r="F165" s="574"/>
    </row>
    <row r="166" spans="1:6" s="335" customFormat="1" ht="14.25">
      <c r="A166" s="578">
        <f>1+A165</f>
        <v>11</v>
      </c>
      <c r="B166" s="208" t="s">
        <v>1760</v>
      </c>
      <c r="C166" s="162"/>
      <c r="D166" s="211"/>
      <c r="E166" s="174"/>
      <c r="F166" s="175"/>
    </row>
    <row r="167" spans="1:6" s="335" customFormat="1" ht="14.25">
      <c r="A167" s="579"/>
      <c r="B167" s="580" t="s">
        <v>1761</v>
      </c>
      <c r="C167" s="573" t="s">
        <v>24</v>
      </c>
      <c r="D167" s="573" t="s">
        <v>653</v>
      </c>
      <c r="E167" s="573"/>
      <c r="F167" s="574"/>
    </row>
    <row r="168" spans="1:6" s="335" customFormat="1" ht="14.25">
      <c r="A168" s="579"/>
      <c r="B168" s="580" t="s">
        <v>1762</v>
      </c>
      <c r="C168" s="573" t="s">
        <v>1763</v>
      </c>
      <c r="D168" s="573" t="s">
        <v>1764</v>
      </c>
      <c r="E168" s="573"/>
      <c r="F168" s="574"/>
    </row>
    <row r="169" spans="1:6" s="335" customFormat="1" ht="14.25">
      <c r="A169" s="581"/>
      <c r="B169" s="580" t="s">
        <v>1765</v>
      </c>
      <c r="C169" s="573" t="s">
        <v>1763</v>
      </c>
      <c r="D169" s="573" t="s">
        <v>1766</v>
      </c>
      <c r="E169" s="573"/>
      <c r="F169" s="574"/>
    </row>
    <row r="170" spans="1:6" s="335" customFormat="1" ht="14.25">
      <c r="A170" s="571">
        <f>1+A166</f>
        <v>12</v>
      </c>
      <c r="B170" s="572" t="s">
        <v>1767</v>
      </c>
      <c r="C170" s="573" t="s">
        <v>13</v>
      </c>
      <c r="D170" s="573" t="s">
        <v>653</v>
      </c>
      <c r="E170" s="573"/>
      <c r="F170" s="574"/>
    </row>
    <row r="171" spans="1:6" s="335" customFormat="1" ht="14.25">
      <c r="A171" s="571">
        <f>1+A170</f>
        <v>13</v>
      </c>
      <c r="B171" s="572" t="s">
        <v>1768</v>
      </c>
      <c r="C171" s="573" t="s">
        <v>513</v>
      </c>
      <c r="D171" s="573" t="s">
        <v>653</v>
      </c>
      <c r="E171" s="573"/>
      <c r="F171" s="574"/>
    </row>
    <row r="172" spans="1:6" s="335" customFormat="1" ht="14.25">
      <c r="A172" s="571">
        <f>1+A171</f>
        <v>14</v>
      </c>
      <c r="B172" s="572" t="s">
        <v>1769</v>
      </c>
      <c r="C172" s="573"/>
      <c r="D172" s="573" t="s">
        <v>653</v>
      </c>
      <c r="E172" s="573"/>
      <c r="F172" s="574"/>
    </row>
    <row r="173" spans="1:6" s="335" customFormat="1" ht="14.25">
      <c r="A173" s="571">
        <f>1+A172</f>
        <v>15</v>
      </c>
      <c r="B173" s="572" t="s">
        <v>1770</v>
      </c>
      <c r="C173" s="573"/>
      <c r="D173" s="573" t="s">
        <v>1771</v>
      </c>
      <c r="E173" s="573"/>
      <c r="F173" s="574"/>
    </row>
    <row r="174" spans="1:6" s="335" customFormat="1" ht="14.25">
      <c r="A174" s="578">
        <f>1+A173</f>
        <v>16</v>
      </c>
      <c r="B174" s="208" t="s">
        <v>1772</v>
      </c>
      <c r="C174" s="162"/>
      <c r="D174" s="211"/>
      <c r="E174" s="174"/>
      <c r="F174" s="175"/>
    </row>
    <row r="175" spans="1:6" s="335" customFormat="1" ht="14.25">
      <c r="A175" s="579"/>
      <c r="B175" s="580" t="s">
        <v>1773</v>
      </c>
      <c r="C175" s="573"/>
      <c r="D175" s="573" t="s">
        <v>1915</v>
      </c>
      <c r="E175" s="573"/>
      <c r="F175" s="574"/>
    </row>
    <row r="176" spans="1:6" s="335" customFormat="1" ht="14.25">
      <c r="A176" s="579"/>
      <c r="B176" s="580" t="s">
        <v>1774</v>
      </c>
      <c r="C176" s="573" t="s">
        <v>1775</v>
      </c>
      <c r="D176" s="573" t="s">
        <v>653</v>
      </c>
      <c r="E176" s="573"/>
      <c r="F176" s="574"/>
    </row>
    <row r="177" spans="1:6" s="335" customFormat="1" ht="14.25">
      <c r="A177" s="581"/>
      <c r="B177" s="580" t="s">
        <v>1776</v>
      </c>
      <c r="C177" s="573" t="s">
        <v>1777</v>
      </c>
      <c r="D177" s="573" t="s">
        <v>653</v>
      </c>
      <c r="E177" s="573"/>
      <c r="F177" s="574"/>
    </row>
    <row r="178" spans="1:6" s="335" customFormat="1" ht="14.25">
      <c r="A178" s="578">
        <f>1+A174</f>
        <v>17</v>
      </c>
      <c r="B178" s="208" t="s">
        <v>1778</v>
      </c>
      <c r="C178" s="162"/>
      <c r="D178" s="211"/>
      <c r="E178" s="174"/>
      <c r="F178" s="175"/>
    </row>
    <row r="179" spans="1:6" s="335" customFormat="1" ht="14.25">
      <c r="A179" s="579"/>
      <c r="B179" s="580" t="s">
        <v>1779</v>
      </c>
      <c r="C179" s="573" t="s">
        <v>25</v>
      </c>
      <c r="D179" s="573" t="s">
        <v>653</v>
      </c>
      <c r="E179" s="573"/>
      <c r="F179" s="574"/>
    </row>
    <row r="180" spans="1:6" s="335" customFormat="1" ht="14.25">
      <c r="A180" s="579"/>
      <c r="B180" s="580" t="s">
        <v>1780</v>
      </c>
      <c r="C180" s="573" t="s">
        <v>25</v>
      </c>
      <c r="D180" s="573" t="s">
        <v>653</v>
      </c>
      <c r="E180" s="573"/>
      <c r="F180" s="574"/>
    </row>
    <row r="181" spans="1:6" s="335" customFormat="1" ht="14.25">
      <c r="A181" s="581"/>
      <c r="B181" s="580" t="s">
        <v>1781</v>
      </c>
      <c r="C181" s="573" t="s">
        <v>25</v>
      </c>
      <c r="D181" s="573" t="s">
        <v>653</v>
      </c>
      <c r="E181" s="573"/>
      <c r="F181" s="574"/>
    </row>
    <row r="182" spans="1:6" s="335" customFormat="1" ht="14.25">
      <c r="A182" s="571">
        <f>1+A178</f>
        <v>18</v>
      </c>
      <c r="B182" s="572" t="s">
        <v>1782</v>
      </c>
      <c r="C182" s="573" t="s">
        <v>17</v>
      </c>
      <c r="D182" s="573" t="s">
        <v>653</v>
      </c>
      <c r="E182" s="573"/>
      <c r="F182" s="574"/>
    </row>
    <row r="183" spans="1:6" s="335" customFormat="1" ht="14.25">
      <c r="A183" s="571">
        <f>1+A182</f>
        <v>19</v>
      </c>
      <c r="B183" s="572" t="s">
        <v>1783</v>
      </c>
      <c r="C183" s="573" t="s">
        <v>710</v>
      </c>
      <c r="D183" s="573" t="s">
        <v>1803</v>
      </c>
      <c r="E183" s="573"/>
      <c r="F183" s="574"/>
    </row>
    <row r="184" spans="1:6" s="335" customFormat="1" ht="14.25">
      <c r="A184" s="578">
        <f>1+A183</f>
        <v>20</v>
      </c>
      <c r="B184" s="208" t="s">
        <v>1784</v>
      </c>
      <c r="C184" s="162"/>
      <c r="D184" s="211"/>
      <c r="E184" s="174"/>
      <c r="F184" s="175"/>
    </row>
    <row r="185" spans="1:6" s="335" customFormat="1" ht="14.25">
      <c r="A185" s="595"/>
      <c r="B185" s="580" t="s">
        <v>1785</v>
      </c>
      <c r="C185" s="573"/>
      <c r="D185" s="573" t="s">
        <v>653</v>
      </c>
      <c r="E185" s="573"/>
      <c r="F185" s="574"/>
    </row>
    <row r="186" spans="1:6" s="335" customFormat="1" ht="14.25">
      <c r="A186" s="595"/>
      <c r="B186" s="208" t="s">
        <v>1786</v>
      </c>
      <c r="C186" s="162"/>
      <c r="D186" s="211"/>
      <c r="E186" s="174"/>
      <c r="F186" s="175"/>
    </row>
    <row r="187" spans="1:6" s="335" customFormat="1" ht="14.25">
      <c r="A187" s="595"/>
      <c r="B187" s="596" t="s">
        <v>1796</v>
      </c>
      <c r="C187" s="573"/>
      <c r="D187" s="573" t="s">
        <v>653</v>
      </c>
      <c r="E187" s="573"/>
      <c r="F187" s="574"/>
    </row>
    <row r="188" spans="1:6" s="335" customFormat="1" ht="14.25">
      <c r="A188" s="595"/>
      <c r="B188" s="596" t="s">
        <v>1797</v>
      </c>
      <c r="C188" s="573"/>
      <c r="D188" s="573" t="s">
        <v>653</v>
      </c>
      <c r="E188" s="573"/>
      <c r="F188" s="574"/>
    </row>
    <row r="189" spans="1:6" s="335" customFormat="1" ht="14.25">
      <c r="A189" s="595"/>
      <c r="B189" s="208" t="s">
        <v>1787</v>
      </c>
      <c r="C189" s="162"/>
      <c r="D189" s="211"/>
      <c r="E189" s="174"/>
      <c r="F189" s="175"/>
    </row>
    <row r="190" spans="1:6" s="335" customFormat="1" ht="14.25">
      <c r="A190" s="595"/>
      <c r="B190" s="596" t="s">
        <v>1798</v>
      </c>
      <c r="C190" s="573" t="s">
        <v>25</v>
      </c>
      <c r="D190" s="573" t="s">
        <v>653</v>
      </c>
      <c r="E190" s="573"/>
      <c r="F190" s="574"/>
    </row>
    <row r="191" spans="1:6" s="335" customFormat="1" ht="14.25">
      <c r="A191" s="595"/>
      <c r="B191" s="596" t="s">
        <v>1799</v>
      </c>
      <c r="C191" s="573" t="s">
        <v>25</v>
      </c>
      <c r="D191" s="573" t="s">
        <v>653</v>
      </c>
      <c r="E191" s="573"/>
      <c r="F191" s="574"/>
    </row>
    <row r="192" spans="1:6" s="335" customFormat="1" thickBot="1">
      <c r="A192" s="597"/>
      <c r="B192" s="598" t="s">
        <v>1800</v>
      </c>
      <c r="C192" s="584" t="s">
        <v>25</v>
      </c>
      <c r="D192" s="584" t="s">
        <v>653</v>
      </c>
      <c r="E192" s="584"/>
      <c r="F192" s="585"/>
    </row>
    <row r="193" spans="2:5" s="335" customFormat="1" ht="14.25"/>
    <row r="194" spans="2:5" s="335" customFormat="1" thickBot="1"/>
    <row r="195" spans="2:5" ht="25.15" customHeight="1">
      <c r="B195" s="692" t="s">
        <v>1367</v>
      </c>
      <c r="C195" s="693"/>
      <c r="D195" s="693"/>
      <c r="E195" s="693"/>
    </row>
  </sheetData>
  <mergeCells count="3">
    <mergeCell ref="B4:E4"/>
    <mergeCell ref="A2:E3"/>
    <mergeCell ref="B195:E19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5"/>
  <dimension ref="A1:IL49"/>
  <sheetViews>
    <sheetView showGridLines="0" zoomScaleNormal="100" zoomScaleSheetLayoutView="100" workbookViewId="0">
      <selection activeCell="B2" sqref="B2:F3"/>
    </sheetView>
  </sheetViews>
  <sheetFormatPr baseColWidth="10" defaultColWidth="0" defaultRowHeight="14.25"/>
  <cols>
    <col min="1" max="1" width="9.7109375" style="47" customWidth="1"/>
    <col min="2" max="2" width="68.28515625" style="47" customWidth="1"/>
    <col min="3" max="3" width="15.85546875" style="47" customWidth="1"/>
    <col min="4" max="4" width="16.140625" style="47" bestFit="1" customWidth="1"/>
    <col min="5" max="5" width="20.85546875" style="47" customWidth="1"/>
    <col min="6" max="6" width="15.42578125" style="47" bestFit="1" customWidth="1"/>
    <col min="7" max="7" width="15.85546875" style="46" customWidth="1"/>
    <col min="8" max="8" width="15.140625" style="46" customWidth="1"/>
    <col min="9" max="9" width="10.5703125" style="46" customWidth="1"/>
    <col min="10" max="10" width="10.42578125" style="46" customWidth="1"/>
    <col min="11" max="11" width="12.5703125" style="46" bestFit="1" customWidth="1"/>
    <col min="12" max="12" width="12.140625" style="46" bestFit="1" customWidth="1"/>
    <col min="13" max="13" width="9.85546875" style="46" customWidth="1"/>
    <col min="14" max="14" width="11" style="46" bestFit="1" customWidth="1"/>
    <col min="15" max="15" width="10.5703125" style="48" bestFit="1" customWidth="1"/>
    <col min="16" max="16" width="8.7109375" style="48" bestFit="1" customWidth="1"/>
    <col min="17" max="17" width="10" style="48" bestFit="1" customWidth="1"/>
    <col min="18" max="18" width="10.140625" style="48" bestFit="1" customWidth="1"/>
    <col min="19" max="19" width="2.42578125" style="46" customWidth="1"/>
    <col min="20" max="20" width="3.28515625" style="46" customWidth="1"/>
    <col min="21" max="21" width="13.28515625" style="48" bestFit="1" customWidth="1"/>
    <col min="22" max="22" width="2.42578125" style="46" customWidth="1"/>
    <col min="23" max="23" width="15" style="46" customWidth="1"/>
    <col min="24" max="24" width="2.42578125" style="46" customWidth="1"/>
    <col min="25" max="25" width="10.7109375" style="46" customWidth="1"/>
    <col min="26" max="26" width="3" style="46" customWidth="1"/>
    <col min="27" max="27" width="11.5703125" style="46" customWidth="1"/>
    <col min="28" max="28" width="3" style="46" customWidth="1"/>
    <col min="29" max="29" width="15" style="46" customWidth="1"/>
    <col min="30" max="30" width="3" style="46" customWidth="1"/>
    <col min="31" max="246" width="12.42578125" style="46" hidden="1" customWidth="1"/>
    <col min="247" max="16384" width="0" style="46" hidden="1"/>
  </cols>
  <sheetData>
    <row r="1" spans="1:21" s="15" customFormat="1">
      <c r="A1" s="335"/>
      <c r="B1" s="335"/>
      <c r="C1" s="335"/>
      <c r="D1" s="336"/>
      <c r="E1" s="335"/>
      <c r="F1" s="335"/>
      <c r="G1" s="335"/>
    </row>
    <row r="2" spans="1:21" s="4" customFormat="1" ht="20.25">
      <c r="A2" s="335"/>
      <c r="B2" s="682" t="s">
        <v>1977</v>
      </c>
      <c r="C2" s="682"/>
      <c r="D2" s="682"/>
      <c r="E2" s="682"/>
      <c r="F2" s="682"/>
      <c r="G2" s="337"/>
      <c r="H2" s="5"/>
    </row>
    <row r="3" spans="1:21" s="16" customFormat="1" ht="33.75" customHeight="1">
      <c r="A3" s="335"/>
      <c r="B3" s="682"/>
      <c r="C3" s="682"/>
      <c r="D3" s="682"/>
      <c r="E3" s="682"/>
      <c r="F3" s="682"/>
      <c r="G3" s="335"/>
    </row>
    <row r="4" spans="1:21" s="4" customFormat="1" ht="33" customHeight="1">
      <c r="A4" s="335"/>
      <c r="B4" s="681" t="s">
        <v>1963</v>
      </c>
      <c r="C4" s="681"/>
      <c r="D4" s="681"/>
      <c r="E4" s="681"/>
      <c r="F4" s="339"/>
      <c r="G4" s="335"/>
      <c r="H4" s="335"/>
    </row>
    <row r="5" spans="1:21" s="619" customFormat="1" ht="33" customHeight="1">
      <c r="A5" s="335"/>
      <c r="B5" s="616"/>
      <c r="C5" s="616"/>
      <c r="D5" s="616"/>
      <c r="E5" s="616"/>
      <c r="F5" s="339"/>
      <c r="G5" s="335"/>
      <c r="H5" s="335"/>
    </row>
    <row r="6" spans="1:21" s="4" customFormat="1" ht="15.75">
      <c r="A6" s="335"/>
      <c r="B6" s="613"/>
      <c r="C6" s="613"/>
      <c r="D6" s="613"/>
      <c r="E6" s="613"/>
      <c r="F6" s="339"/>
      <c r="G6" s="335"/>
      <c r="H6" s="335"/>
    </row>
    <row r="7" spans="1:21" s="16" customFormat="1" ht="18">
      <c r="A7" s="342"/>
      <c r="B7" s="343" t="s">
        <v>39</v>
      </c>
      <c r="C7" s="344"/>
      <c r="D7" s="343" t="s">
        <v>38</v>
      </c>
      <c r="E7" s="12"/>
      <c r="F7" s="345"/>
      <c r="G7" s="345"/>
    </row>
    <row r="8" spans="1:21" s="16" customFormat="1" ht="18">
      <c r="A8" s="342"/>
      <c r="B8" s="343"/>
      <c r="C8" s="344"/>
      <c r="D8" s="346"/>
      <c r="E8" s="343"/>
      <c r="F8" s="345"/>
      <c r="G8" s="345"/>
    </row>
    <row r="9" spans="1:21" ht="18.75" thickBot="1">
      <c r="A9" s="1" t="s">
        <v>1824</v>
      </c>
      <c r="B9" s="2"/>
      <c r="C9" s="3"/>
      <c r="D9" s="1"/>
      <c r="E9" s="6"/>
      <c r="F9" s="6"/>
      <c r="O9" s="46"/>
      <c r="P9" s="46"/>
      <c r="Q9" s="46"/>
      <c r="R9" s="46"/>
      <c r="U9" s="46"/>
    </row>
    <row r="10" spans="1:21" ht="42" customHeight="1" thickBot="1">
      <c r="A10" s="258" t="s">
        <v>3</v>
      </c>
      <c r="B10" s="258" t="s">
        <v>4</v>
      </c>
      <c r="C10" s="258" t="s">
        <v>2</v>
      </c>
      <c r="D10" s="258" t="s">
        <v>5</v>
      </c>
      <c r="E10" s="258" t="s">
        <v>6</v>
      </c>
      <c r="F10" s="261" t="s">
        <v>41</v>
      </c>
    </row>
    <row r="11" spans="1:21">
      <c r="A11" s="248">
        <v>1</v>
      </c>
      <c r="B11" s="249" t="s">
        <v>7</v>
      </c>
      <c r="C11" s="250"/>
      <c r="D11" s="250" t="s">
        <v>653</v>
      </c>
      <c r="E11" s="249"/>
      <c r="F11" s="251"/>
    </row>
    <row r="12" spans="1:21">
      <c r="A12" s="252">
        <f>1+A11</f>
        <v>2</v>
      </c>
      <c r="B12" s="49" t="s">
        <v>8</v>
      </c>
      <c r="C12" s="50"/>
      <c r="D12" s="50" t="s">
        <v>653</v>
      </c>
      <c r="E12" s="49"/>
      <c r="F12" s="253"/>
    </row>
    <row r="13" spans="1:21">
      <c r="A13" s="252">
        <f>1+A12</f>
        <v>3</v>
      </c>
      <c r="B13" s="49" t="s">
        <v>20</v>
      </c>
      <c r="C13" s="50"/>
      <c r="D13" s="50" t="s">
        <v>653</v>
      </c>
      <c r="E13" s="49"/>
      <c r="F13" s="253"/>
    </row>
    <row r="14" spans="1:21">
      <c r="A14" s="252">
        <f>1+A13</f>
        <v>4</v>
      </c>
      <c r="B14" s="49" t="s">
        <v>9</v>
      </c>
      <c r="C14" s="50"/>
      <c r="D14" s="193" t="s">
        <v>449</v>
      </c>
      <c r="E14" s="49"/>
      <c r="F14" s="253"/>
    </row>
    <row r="15" spans="1:21" ht="28.5">
      <c r="A15" s="252">
        <f>1+A14</f>
        <v>5</v>
      </c>
      <c r="B15" s="49" t="s">
        <v>826</v>
      </c>
      <c r="C15" s="50"/>
      <c r="D15" s="50" t="s">
        <v>827</v>
      </c>
      <c r="E15" s="49"/>
      <c r="F15" s="253"/>
    </row>
    <row r="16" spans="1:21" s="16" customFormat="1">
      <c r="A16" s="364">
        <f>1+A15</f>
        <v>6</v>
      </c>
      <c r="B16" s="194" t="s">
        <v>450</v>
      </c>
      <c r="C16" s="195"/>
      <c r="D16" s="195"/>
      <c r="E16" s="195"/>
      <c r="F16" s="196"/>
    </row>
    <row r="17" spans="1:21" s="16" customFormat="1">
      <c r="A17" s="365"/>
      <c r="B17" s="197" t="s">
        <v>451</v>
      </c>
      <c r="C17" s="64" t="s">
        <v>16</v>
      </c>
      <c r="D17" s="193">
        <v>125</v>
      </c>
      <c r="E17" s="64"/>
      <c r="F17" s="100"/>
    </row>
    <row r="18" spans="1:21" s="16" customFormat="1">
      <c r="A18" s="365"/>
      <c r="B18" s="197" t="s">
        <v>452</v>
      </c>
      <c r="C18" s="64" t="s">
        <v>12</v>
      </c>
      <c r="D18" s="193" t="s">
        <v>223</v>
      </c>
      <c r="E18" s="64"/>
      <c r="F18" s="100"/>
    </row>
    <row r="19" spans="1:21" s="16" customFormat="1">
      <c r="A19" s="365"/>
      <c r="B19" s="198" t="s">
        <v>453</v>
      </c>
      <c r="C19" s="199" t="s">
        <v>73</v>
      </c>
      <c r="D19" s="199" t="s">
        <v>653</v>
      </c>
      <c r="E19" s="200"/>
      <c r="F19" s="201"/>
    </row>
    <row r="20" spans="1:21" s="16" customFormat="1">
      <c r="A20" s="365"/>
      <c r="B20" s="198" t="s">
        <v>454</v>
      </c>
      <c r="C20" s="199" t="s">
        <v>73</v>
      </c>
      <c r="D20" s="199" t="s">
        <v>653</v>
      </c>
      <c r="E20" s="200"/>
      <c r="F20" s="201"/>
    </row>
    <row r="21" spans="1:21" s="16" customFormat="1">
      <c r="A21" s="363"/>
      <c r="B21" s="198" t="s">
        <v>1619</v>
      </c>
      <c r="C21" s="199"/>
      <c r="D21" s="199" t="s">
        <v>19</v>
      </c>
      <c r="E21" s="199"/>
      <c r="F21" s="202"/>
    </row>
    <row r="22" spans="1:21">
      <c r="A22" s="512">
        <f>1+A16</f>
        <v>7</v>
      </c>
      <c r="B22" s="194" t="s">
        <v>1600</v>
      </c>
      <c r="C22" s="195"/>
      <c r="D22" s="195"/>
      <c r="E22" s="195"/>
      <c r="F22" s="196"/>
    </row>
    <row r="23" spans="1:21">
      <c r="A23" s="513"/>
      <c r="B23" s="49" t="s">
        <v>1601</v>
      </c>
      <c r="C23" s="50"/>
      <c r="D23" s="50" t="s">
        <v>1437</v>
      </c>
      <c r="E23" s="50"/>
      <c r="F23" s="253"/>
    </row>
    <row r="24" spans="1:21">
      <c r="A24" s="513"/>
      <c r="B24" s="49" t="s">
        <v>1602</v>
      </c>
      <c r="C24" s="50"/>
      <c r="D24" s="50" t="s">
        <v>1437</v>
      </c>
      <c r="E24" s="50"/>
      <c r="F24" s="253"/>
    </row>
    <row r="25" spans="1:21">
      <c r="A25" s="513"/>
      <c r="B25" s="49" t="s">
        <v>1603</v>
      </c>
      <c r="C25" s="50"/>
      <c r="D25" s="50">
        <v>8</v>
      </c>
      <c r="E25" s="50"/>
      <c r="F25" s="253"/>
    </row>
    <row r="26" spans="1:21" ht="16.5">
      <c r="A26" s="511"/>
      <c r="B26" s="49" t="s">
        <v>828</v>
      </c>
      <c r="C26" s="50" t="s">
        <v>1592</v>
      </c>
      <c r="D26" s="50" t="s">
        <v>1593</v>
      </c>
      <c r="E26" s="50"/>
      <c r="F26" s="253"/>
    </row>
    <row r="27" spans="1:21">
      <c r="A27" s="252">
        <f>1+A22</f>
        <v>8</v>
      </c>
      <c r="B27" s="49" t="s">
        <v>829</v>
      </c>
      <c r="C27" s="50" t="s">
        <v>830</v>
      </c>
      <c r="D27" s="50">
        <v>64</v>
      </c>
      <c r="E27" s="50"/>
      <c r="F27" s="253"/>
    </row>
    <row r="28" spans="1:21">
      <c r="A28" s="252">
        <f t="shared" ref="A28:A42" si="0">1+A27</f>
        <v>9</v>
      </c>
      <c r="B28" s="49" t="s">
        <v>831</v>
      </c>
      <c r="C28" s="50" t="s">
        <v>133</v>
      </c>
      <c r="D28" s="50" t="s">
        <v>1594</v>
      </c>
      <c r="E28" s="50"/>
      <c r="F28" s="253"/>
    </row>
    <row r="29" spans="1:21" ht="16.5">
      <c r="A29" s="252">
        <f t="shared" si="0"/>
        <v>10</v>
      </c>
      <c r="B29" s="49" t="s">
        <v>832</v>
      </c>
      <c r="C29" s="50"/>
      <c r="D29" s="50" t="s">
        <v>1595</v>
      </c>
      <c r="E29" s="50"/>
      <c r="F29" s="253"/>
    </row>
    <row r="30" spans="1:21" ht="16.5">
      <c r="A30" s="252">
        <f t="shared" si="0"/>
        <v>11</v>
      </c>
      <c r="B30" s="49" t="s">
        <v>833</v>
      </c>
      <c r="C30" s="50"/>
      <c r="D30" s="50" t="s">
        <v>1596</v>
      </c>
      <c r="E30" s="50"/>
      <c r="F30" s="253"/>
    </row>
    <row r="31" spans="1:21" ht="28.5">
      <c r="A31" s="252"/>
      <c r="B31" s="49" t="s">
        <v>1882</v>
      </c>
      <c r="C31" s="50"/>
      <c r="D31" s="50" t="s">
        <v>1883</v>
      </c>
      <c r="E31" s="50"/>
      <c r="F31" s="253"/>
    </row>
    <row r="32" spans="1:21">
      <c r="A32" s="252">
        <f>1+A30</f>
        <v>12</v>
      </c>
      <c r="B32" s="49" t="s">
        <v>834</v>
      </c>
      <c r="C32" s="50"/>
      <c r="D32" s="50" t="s">
        <v>19</v>
      </c>
      <c r="E32" s="50"/>
      <c r="F32" s="254"/>
      <c r="O32" s="46"/>
      <c r="P32" s="46"/>
      <c r="Q32" s="46"/>
      <c r="R32" s="46"/>
      <c r="U32" s="46"/>
    </row>
    <row r="33" spans="1:21">
      <c r="A33" s="252">
        <f t="shared" si="0"/>
        <v>13</v>
      </c>
      <c r="B33" s="49" t="s">
        <v>835</v>
      </c>
      <c r="C33" s="50"/>
      <c r="D33" s="50" t="s">
        <v>836</v>
      </c>
      <c r="E33" s="50"/>
      <c r="F33" s="254"/>
      <c r="O33" s="46"/>
      <c r="P33" s="46"/>
      <c r="Q33" s="46"/>
      <c r="R33" s="46"/>
      <c r="U33" s="46"/>
    </row>
    <row r="34" spans="1:21">
      <c r="A34" s="252">
        <f t="shared" si="0"/>
        <v>14</v>
      </c>
      <c r="B34" s="49" t="s">
        <v>837</v>
      </c>
      <c r="C34" s="50"/>
      <c r="D34" s="50" t="s">
        <v>838</v>
      </c>
      <c r="E34" s="50"/>
      <c r="F34" s="254"/>
      <c r="O34" s="46"/>
      <c r="P34" s="46"/>
      <c r="Q34" s="46"/>
      <c r="R34" s="46"/>
      <c r="U34" s="46"/>
    </row>
    <row r="35" spans="1:21">
      <c r="A35" s="252">
        <f t="shared" si="0"/>
        <v>15</v>
      </c>
      <c r="B35" s="49" t="s">
        <v>839</v>
      </c>
      <c r="C35" s="50"/>
      <c r="D35" s="50" t="s">
        <v>1597</v>
      </c>
      <c r="E35" s="50"/>
      <c r="F35" s="254"/>
      <c r="O35" s="46"/>
      <c r="P35" s="46"/>
      <c r="Q35" s="46"/>
      <c r="R35" s="46"/>
      <c r="U35" s="46"/>
    </row>
    <row r="36" spans="1:21" ht="28.5">
      <c r="A36" s="252">
        <f t="shared" si="0"/>
        <v>16</v>
      </c>
      <c r="B36" s="49" t="s">
        <v>1598</v>
      </c>
      <c r="C36" s="50"/>
      <c r="D36" s="50" t="s">
        <v>1599</v>
      </c>
      <c r="E36" s="50"/>
      <c r="F36" s="254"/>
      <c r="O36" s="46"/>
      <c r="P36" s="46"/>
      <c r="Q36" s="46"/>
      <c r="R36" s="46"/>
      <c r="U36" s="46"/>
    </row>
    <row r="37" spans="1:21">
      <c r="A37" s="252">
        <f t="shared" si="0"/>
        <v>17</v>
      </c>
      <c r="B37" s="49" t="s">
        <v>28</v>
      </c>
      <c r="C37" s="50" t="s">
        <v>268</v>
      </c>
      <c r="D37" s="50">
        <v>125</v>
      </c>
      <c r="E37" s="50"/>
      <c r="F37" s="254"/>
      <c r="H37" s="515"/>
      <c r="O37" s="46"/>
      <c r="P37" s="46"/>
      <c r="Q37" s="46"/>
      <c r="R37" s="46"/>
      <c r="U37" s="46"/>
    </row>
    <row r="38" spans="1:21">
      <c r="A38" s="252">
        <f t="shared" si="0"/>
        <v>18</v>
      </c>
      <c r="B38" s="49" t="s">
        <v>840</v>
      </c>
      <c r="C38" s="50" t="s">
        <v>268</v>
      </c>
      <c r="D38" s="50" t="s">
        <v>841</v>
      </c>
      <c r="E38" s="50"/>
      <c r="F38" s="254"/>
      <c r="O38" s="46"/>
      <c r="P38" s="46"/>
      <c r="Q38" s="46"/>
      <c r="R38" s="46"/>
      <c r="U38" s="46"/>
    </row>
    <row r="39" spans="1:21">
      <c r="A39" s="252">
        <f t="shared" si="0"/>
        <v>19</v>
      </c>
      <c r="B39" s="49" t="s">
        <v>842</v>
      </c>
      <c r="C39" s="50" t="s">
        <v>268</v>
      </c>
      <c r="D39" s="50" t="s">
        <v>841</v>
      </c>
      <c r="E39" s="50"/>
      <c r="F39" s="254"/>
      <c r="O39" s="46"/>
      <c r="P39" s="46"/>
      <c r="Q39" s="46"/>
      <c r="R39" s="46"/>
      <c r="U39" s="46"/>
    </row>
    <row r="40" spans="1:21">
      <c r="A40" s="252">
        <f t="shared" si="0"/>
        <v>20</v>
      </c>
      <c r="B40" s="49" t="s">
        <v>843</v>
      </c>
      <c r="C40" s="50"/>
      <c r="D40" s="50" t="s">
        <v>19</v>
      </c>
      <c r="E40" s="50"/>
      <c r="F40" s="254"/>
      <c r="O40" s="46"/>
      <c r="P40" s="46"/>
      <c r="Q40" s="46"/>
      <c r="R40" s="46"/>
      <c r="U40" s="46"/>
    </row>
    <row r="41" spans="1:21">
      <c r="A41" s="252">
        <f t="shared" si="0"/>
        <v>21</v>
      </c>
      <c r="B41" s="49" t="s">
        <v>706</v>
      </c>
      <c r="C41" s="50" t="s">
        <v>17</v>
      </c>
      <c r="D41" s="50" t="s">
        <v>653</v>
      </c>
      <c r="E41" s="50"/>
      <c r="F41" s="254"/>
      <c r="O41" s="46"/>
      <c r="P41" s="46"/>
      <c r="Q41" s="46"/>
      <c r="R41" s="46"/>
      <c r="U41" s="46"/>
    </row>
    <row r="42" spans="1:21">
      <c r="A42" s="512">
        <f t="shared" si="0"/>
        <v>22</v>
      </c>
      <c r="B42" s="194" t="s">
        <v>502</v>
      </c>
      <c r="C42" s="195"/>
      <c r="D42" s="195"/>
      <c r="E42" s="195"/>
      <c r="F42" s="196"/>
      <c r="O42" s="46"/>
      <c r="P42" s="46"/>
      <c r="Q42" s="46"/>
      <c r="R42" s="46"/>
      <c r="U42" s="46"/>
    </row>
    <row r="43" spans="1:21">
      <c r="A43" s="513"/>
      <c r="B43" s="49" t="s">
        <v>844</v>
      </c>
      <c r="C43" s="50" t="s">
        <v>25</v>
      </c>
      <c r="D43" s="50" t="s">
        <v>653</v>
      </c>
      <c r="E43" s="50"/>
      <c r="F43" s="254"/>
      <c r="O43" s="46"/>
      <c r="P43" s="46"/>
      <c r="Q43" s="46"/>
      <c r="R43" s="46"/>
      <c r="U43" s="46"/>
    </row>
    <row r="44" spans="1:21">
      <c r="A44" s="513"/>
      <c r="B44" s="49" t="s">
        <v>845</v>
      </c>
      <c r="C44" s="50" t="s">
        <v>25</v>
      </c>
      <c r="D44" s="50" t="s">
        <v>653</v>
      </c>
      <c r="E44" s="50"/>
      <c r="F44" s="254"/>
      <c r="O44" s="46"/>
      <c r="P44" s="46"/>
      <c r="Q44" s="46"/>
      <c r="R44" s="46"/>
      <c r="U44" s="46"/>
    </row>
    <row r="45" spans="1:21" ht="15" thickBot="1">
      <c r="A45" s="514"/>
      <c r="B45" s="255" t="s">
        <v>846</v>
      </c>
      <c r="C45" s="256" t="s">
        <v>25</v>
      </c>
      <c r="D45" s="256" t="s">
        <v>653</v>
      </c>
      <c r="E45" s="256"/>
      <c r="F45" s="257"/>
      <c r="O45" s="46"/>
      <c r="P45" s="46"/>
      <c r="Q45" s="46"/>
      <c r="R45" s="46"/>
      <c r="U45" s="46"/>
    </row>
    <row r="46" spans="1:21">
      <c r="A46" s="51"/>
      <c r="B46" s="683"/>
      <c r="C46" s="683"/>
      <c r="D46" s="683"/>
      <c r="E46" s="683"/>
      <c r="F46" s="683"/>
      <c r="O46" s="46"/>
      <c r="P46" s="46"/>
      <c r="Q46" s="46"/>
      <c r="R46" s="46"/>
      <c r="U46" s="46"/>
    </row>
    <row r="47" spans="1:21" ht="15" thickBot="1"/>
    <row r="48" spans="1:21" ht="27.75" customHeight="1">
      <c r="A48" s="52"/>
      <c r="B48" s="692" t="s">
        <v>1367</v>
      </c>
      <c r="C48" s="693"/>
      <c r="D48" s="693"/>
      <c r="E48" s="693"/>
      <c r="Q48" s="46"/>
      <c r="R48" s="46"/>
      <c r="U48" s="46"/>
    </row>
    <row r="49" spans="2:6" ht="25.5" customHeight="1">
      <c r="B49" s="683" t="s">
        <v>1965</v>
      </c>
      <c r="C49" s="683"/>
      <c r="D49" s="683"/>
      <c r="E49" s="683"/>
      <c r="F49" s="683"/>
    </row>
  </sheetData>
  <protectedRanges>
    <protectedRange password="CC3D" sqref="B11:B13" name="Rango1_4_1_4"/>
    <protectedRange password="CC3D" sqref="B19:B21" name="Rango1_4_1"/>
  </protectedRanges>
  <mergeCells count="5">
    <mergeCell ref="B48:E48"/>
    <mergeCell ref="B46:F46"/>
    <mergeCell ref="B49:F49"/>
    <mergeCell ref="B4:E4"/>
    <mergeCell ref="B2:F3"/>
  </mergeCells>
  <printOptions horizontalCentered="1"/>
  <pageMargins left="0.78740157480314965" right="0.78740157480314965" top="0.98425196850393704" bottom="0.98425196850393704" header="0.59055118110236227" footer="0.59055118110236227"/>
  <pageSetup scale="59" orientation="portrait" r:id="rId1"/>
  <headerFooter alignWithMargins="0">
    <oddHeader xml:space="preserve">&amp;L&amp;9CO-UP07-03766-D004&amp;C&amp;9GRUPO III&amp;R&amp;9DICIEMBRE 2008&amp;8
</oddHead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
  <dimension ref="A1:K212"/>
  <sheetViews>
    <sheetView showGridLines="0" zoomScaleNormal="100" zoomScaleSheetLayoutView="100" workbookViewId="0">
      <selection activeCell="G7" sqref="G7"/>
    </sheetView>
  </sheetViews>
  <sheetFormatPr baseColWidth="10" defaultColWidth="11.42578125" defaultRowHeight="12.75"/>
  <cols>
    <col min="1" max="1" width="7.7109375" style="304" bestFit="1" customWidth="1"/>
    <col min="2" max="2" width="63.7109375" style="304" customWidth="1"/>
    <col min="3" max="3" width="34" style="304" customWidth="1"/>
    <col min="4" max="4" width="25.42578125" style="304" customWidth="1"/>
    <col min="5" max="5" width="17.7109375" style="304" customWidth="1"/>
    <col min="6" max="16384" width="11.42578125" style="304"/>
  </cols>
  <sheetData>
    <row r="1" spans="1:8" s="15" customFormat="1" ht="14.25">
      <c r="A1" s="335"/>
      <c r="B1" s="335"/>
      <c r="C1" s="335"/>
      <c r="D1" s="336"/>
      <c r="E1" s="335"/>
      <c r="F1" s="335"/>
      <c r="G1" s="335"/>
    </row>
    <row r="2" spans="1:8" s="4" customFormat="1" ht="20.25">
      <c r="A2" s="682" t="s">
        <v>1973</v>
      </c>
      <c r="B2" s="682"/>
      <c r="C2" s="682"/>
      <c r="D2" s="682"/>
      <c r="E2" s="682"/>
      <c r="F2" s="337"/>
      <c r="G2" s="5"/>
    </row>
    <row r="3" spans="1:8" s="16" customFormat="1" ht="28.5" customHeight="1">
      <c r="A3" s="682"/>
      <c r="B3" s="682"/>
      <c r="C3" s="682"/>
      <c r="D3" s="682"/>
      <c r="E3" s="682"/>
      <c r="F3" s="335"/>
    </row>
    <row r="4" spans="1:8" s="4" customFormat="1" ht="33" customHeight="1">
      <c r="A4" s="335"/>
      <c r="B4" s="681" t="s">
        <v>1963</v>
      </c>
      <c r="C4" s="681"/>
      <c r="D4" s="681"/>
      <c r="E4" s="681"/>
      <c r="F4" s="339"/>
      <c r="G4" s="335"/>
      <c r="H4" s="335"/>
    </row>
    <row r="5" spans="1:8" s="4" customFormat="1" ht="15.75">
      <c r="A5" s="335"/>
      <c r="B5" s="613"/>
      <c r="C5" s="613"/>
      <c r="D5" s="613"/>
      <c r="E5" s="613"/>
      <c r="F5" s="339"/>
      <c r="G5" s="335"/>
      <c r="H5" s="335"/>
    </row>
    <row r="6" spans="1:8" s="16" customFormat="1" ht="18">
      <c r="A6" s="342"/>
      <c r="B6" s="343" t="s">
        <v>39</v>
      </c>
      <c r="C6" s="344"/>
      <c r="D6" s="343" t="s">
        <v>38</v>
      </c>
      <c r="E6" s="12"/>
      <c r="F6" s="345"/>
      <c r="G6" s="345"/>
    </row>
    <row r="7" spans="1:8" s="16" customFormat="1" ht="18">
      <c r="A7" s="342"/>
      <c r="B7" s="343"/>
      <c r="C7" s="344"/>
      <c r="D7" s="346"/>
      <c r="E7" s="343"/>
      <c r="F7" s="345"/>
      <c r="G7" s="345"/>
    </row>
    <row r="8" spans="1:8" ht="18">
      <c r="A8" s="1" t="s">
        <v>1825</v>
      </c>
      <c r="B8" s="2"/>
      <c r="C8" s="621"/>
      <c r="D8" s="1"/>
      <c r="E8" s="305"/>
      <c r="F8" s="305"/>
    </row>
    <row r="9" spans="1:8" ht="17.25" thickBot="1">
      <c r="A9" s="306" t="s">
        <v>1094</v>
      </c>
    </row>
    <row r="10" spans="1:8" ht="29.25" customHeight="1" thickBot="1">
      <c r="A10" s="307" t="s">
        <v>3</v>
      </c>
      <c r="B10" s="308" t="s">
        <v>1093</v>
      </c>
      <c r="C10" s="309" t="s">
        <v>5</v>
      </c>
      <c r="D10" s="307" t="s">
        <v>6</v>
      </c>
      <c r="E10" s="261" t="s">
        <v>41</v>
      </c>
    </row>
    <row r="11" spans="1:8">
      <c r="A11" s="310">
        <v>1</v>
      </c>
      <c r="B11" s="311" t="s">
        <v>1092</v>
      </c>
      <c r="C11" s="312" t="s">
        <v>1083</v>
      </c>
      <c r="D11" s="546"/>
      <c r="E11" s="527"/>
    </row>
    <row r="12" spans="1:8">
      <c r="A12" s="521">
        <f>1+A11</f>
        <v>2</v>
      </c>
      <c r="B12" s="313" t="s">
        <v>7</v>
      </c>
      <c r="C12" s="652" t="s">
        <v>1875</v>
      </c>
      <c r="D12" s="534"/>
      <c r="E12" s="528"/>
    </row>
    <row r="13" spans="1:8">
      <c r="A13" s="521">
        <f>1+A12</f>
        <v>3</v>
      </c>
      <c r="B13" s="313" t="s">
        <v>1091</v>
      </c>
      <c r="C13" s="652" t="s">
        <v>1876</v>
      </c>
      <c r="D13" s="534"/>
      <c r="E13" s="528"/>
    </row>
    <row r="14" spans="1:8">
      <c r="A14" s="521">
        <f>1+A13</f>
        <v>4</v>
      </c>
      <c r="B14" s="313" t="s">
        <v>698</v>
      </c>
      <c r="C14" s="314" t="s">
        <v>653</v>
      </c>
      <c r="D14" s="534"/>
      <c r="E14" s="528"/>
    </row>
    <row r="15" spans="1:8">
      <c r="A15" s="521">
        <f>1+A14</f>
        <v>5</v>
      </c>
      <c r="B15" s="313" t="s">
        <v>1090</v>
      </c>
      <c r="C15" s="652" t="s">
        <v>1884</v>
      </c>
      <c r="D15" s="534"/>
      <c r="E15" s="528"/>
    </row>
    <row r="16" spans="1:8">
      <c r="A16" s="523">
        <f>1+A15</f>
        <v>6</v>
      </c>
      <c r="B16" s="315" t="s">
        <v>1089</v>
      </c>
      <c r="C16" s="316"/>
      <c r="D16" s="316"/>
      <c r="E16" s="529"/>
    </row>
    <row r="17" spans="1:8" ht="15.75" customHeight="1">
      <c r="A17" s="524"/>
      <c r="B17" s="552" t="s">
        <v>1088</v>
      </c>
      <c r="C17" s="652" t="s">
        <v>1087</v>
      </c>
      <c r="D17" s="534"/>
      <c r="E17" s="528"/>
      <c r="H17" s="526"/>
    </row>
    <row r="18" spans="1:8" ht="15.75" customHeight="1">
      <c r="A18" s="524"/>
      <c r="B18" s="552" t="s">
        <v>1086</v>
      </c>
      <c r="C18" s="314" t="s">
        <v>1085</v>
      </c>
      <c r="D18" s="534"/>
      <c r="E18" s="528"/>
    </row>
    <row r="19" spans="1:8" ht="15.75" customHeight="1">
      <c r="A19" s="524"/>
      <c r="B19" s="552" t="s">
        <v>1084</v>
      </c>
      <c r="C19" s="314" t="s">
        <v>1083</v>
      </c>
      <c r="D19" s="534"/>
      <c r="E19" s="528"/>
    </row>
    <row r="20" spans="1:8" ht="38.25">
      <c r="A20" s="524"/>
      <c r="B20" s="552" t="s">
        <v>1082</v>
      </c>
      <c r="C20" s="317" t="s">
        <v>34</v>
      </c>
      <c r="D20" s="534"/>
      <c r="E20" s="528"/>
    </row>
    <row r="21" spans="1:8">
      <c r="A21" s="524"/>
      <c r="B21" s="553" t="s">
        <v>1388</v>
      </c>
      <c r="C21" s="317" t="s">
        <v>34</v>
      </c>
      <c r="D21" s="534"/>
      <c r="E21" s="528"/>
    </row>
    <row r="22" spans="1:8">
      <c r="A22" s="524"/>
      <c r="B22" s="553" t="s">
        <v>1389</v>
      </c>
      <c r="C22" s="317" t="s">
        <v>34</v>
      </c>
      <c r="D22" s="534"/>
      <c r="E22" s="528"/>
    </row>
    <row r="23" spans="1:8">
      <c r="A23" s="524"/>
      <c r="B23" s="553" t="s">
        <v>1390</v>
      </c>
      <c r="C23" s="317" t="s">
        <v>34</v>
      </c>
      <c r="D23" s="534"/>
      <c r="E23" s="528"/>
    </row>
    <row r="24" spans="1:8">
      <c r="A24" s="524"/>
      <c r="B24" s="666" t="s">
        <v>1918</v>
      </c>
      <c r="C24" s="317" t="s">
        <v>19</v>
      </c>
      <c r="D24" s="534"/>
      <c r="E24" s="528"/>
    </row>
    <row r="25" spans="1:8">
      <c r="A25" s="696"/>
      <c r="B25" s="315" t="s">
        <v>1081</v>
      </c>
      <c r="C25" s="318"/>
      <c r="D25" s="536"/>
      <c r="E25" s="530"/>
    </row>
    <row r="26" spans="1:8" ht="15.75" customHeight="1">
      <c r="A26" s="697"/>
      <c r="B26" s="552" t="s">
        <v>1080</v>
      </c>
      <c r="C26" s="652" t="s">
        <v>1919</v>
      </c>
      <c r="D26" s="534"/>
      <c r="E26" s="528"/>
    </row>
    <row r="27" spans="1:8" ht="38.25">
      <c r="A27" s="697"/>
      <c r="B27" s="552" t="s">
        <v>1079</v>
      </c>
      <c r="C27" s="314" t="s">
        <v>1078</v>
      </c>
      <c r="D27" s="534"/>
      <c r="E27" s="528"/>
    </row>
    <row r="28" spans="1:8" ht="15.75" customHeight="1">
      <c r="A28" s="697"/>
      <c r="B28" s="552" t="s">
        <v>1077</v>
      </c>
      <c r="C28" s="314" t="s">
        <v>19</v>
      </c>
      <c r="D28" s="534"/>
      <c r="E28" s="528"/>
    </row>
    <row r="29" spans="1:8" ht="15.75" customHeight="1">
      <c r="A29" s="697"/>
      <c r="B29" s="552" t="s">
        <v>1620</v>
      </c>
      <c r="C29" s="652" t="s">
        <v>1885</v>
      </c>
      <c r="D29" s="534"/>
      <c r="E29" s="528"/>
    </row>
    <row r="30" spans="1:8" ht="25.5">
      <c r="A30" s="697"/>
      <c r="B30" s="552" t="s">
        <v>1076</v>
      </c>
      <c r="C30" s="652" t="s">
        <v>1886</v>
      </c>
      <c r="D30" s="534"/>
      <c r="E30" s="528"/>
    </row>
    <row r="31" spans="1:8" ht="15.75" customHeight="1">
      <c r="A31" s="697"/>
      <c r="B31" s="552" t="s">
        <v>1075</v>
      </c>
      <c r="C31" s="314" t="s">
        <v>1074</v>
      </c>
      <c r="D31" s="534"/>
      <c r="E31" s="528"/>
    </row>
    <row r="32" spans="1:8" ht="15.75" customHeight="1">
      <c r="A32" s="697"/>
      <c r="B32" s="552" t="s">
        <v>1073</v>
      </c>
      <c r="C32" s="314" t="s">
        <v>1052</v>
      </c>
      <c r="D32" s="534"/>
      <c r="E32" s="528"/>
    </row>
    <row r="33" spans="1:5" ht="15.75" customHeight="1">
      <c r="A33" s="698"/>
      <c r="B33" s="552" t="s">
        <v>1072</v>
      </c>
      <c r="C33" s="314" t="s">
        <v>1052</v>
      </c>
      <c r="D33" s="534"/>
      <c r="E33" s="528"/>
    </row>
    <row r="34" spans="1:5">
      <c r="A34" s="696"/>
      <c r="B34" s="315" t="s">
        <v>1071</v>
      </c>
      <c r="C34" s="318"/>
      <c r="D34" s="536"/>
      <c r="E34" s="530"/>
    </row>
    <row r="35" spans="1:5" ht="15.75" customHeight="1">
      <c r="A35" s="697"/>
      <c r="B35" s="552" t="s">
        <v>1070</v>
      </c>
      <c r="C35" s="652" t="s">
        <v>19</v>
      </c>
      <c r="D35" s="534"/>
      <c r="E35" s="528"/>
    </row>
    <row r="36" spans="1:5" ht="15.75" customHeight="1">
      <c r="A36" s="697"/>
      <c r="B36" s="552" t="s">
        <v>1069</v>
      </c>
      <c r="C36" s="314" t="s">
        <v>1052</v>
      </c>
      <c r="D36" s="534"/>
      <c r="E36" s="528"/>
    </row>
    <row r="37" spans="1:5" ht="15.75" customHeight="1">
      <c r="A37" s="697"/>
      <c r="B37" s="552" t="s">
        <v>1068</v>
      </c>
      <c r="C37" s="314" t="s">
        <v>1067</v>
      </c>
      <c r="D37" s="534"/>
      <c r="E37" s="528"/>
    </row>
    <row r="38" spans="1:5" ht="15.75" customHeight="1">
      <c r="A38" s="697"/>
      <c r="B38" s="552" t="s">
        <v>226</v>
      </c>
      <c r="C38" s="314" t="s">
        <v>653</v>
      </c>
      <c r="D38" s="534"/>
      <c r="E38" s="528"/>
    </row>
    <row r="39" spans="1:5" ht="38.25">
      <c r="A39" s="698"/>
      <c r="B39" s="552" t="s">
        <v>9</v>
      </c>
      <c r="C39" s="314" t="s">
        <v>1066</v>
      </c>
      <c r="D39" s="534"/>
      <c r="E39" s="528"/>
    </row>
    <row r="40" spans="1:5">
      <c r="A40" s="696"/>
      <c r="B40" s="315" t="s">
        <v>1065</v>
      </c>
      <c r="C40" s="318"/>
      <c r="D40" s="536"/>
      <c r="E40" s="530"/>
    </row>
    <row r="41" spans="1:5" ht="25.5">
      <c r="A41" s="697"/>
      <c r="B41" s="552" t="s">
        <v>1064</v>
      </c>
      <c r="C41" s="314" t="s">
        <v>1063</v>
      </c>
      <c r="D41" s="534"/>
      <c r="E41" s="528"/>
    </row>
    <row r="42" spans="1:5" ht="15.75" customHeight="1">
      <c r="A42" s="697"/>
      <c r="B42" s="552" t="s">
        <v>1062</v>
      </c>
      <c r="C42" s="314" t="s">
        <v>1061</v>
      </c>
      <c r="D42" s="534"/>
      <c r="E42" s="528"/>
    </row>
    <row r="43" spans="1:5" ht="15.75" customHeight="1">
      <c r="A43" s="697"/>
      <c r="B43" s="552" t="s">
        <v>1060</v>
      </c>
      <c r="C43" s="314" t="s">
        <v>1059</v>
      </c>
      <c r="D43" s="534"/>
      <c r="E43" s="528"/>
    </row>
    <row r="44" spans="1:5" ht="15.75" customHeight="1">
      <c r="A44" s="698"/>
      <c r="B44" s="552" t="s">
        <v>1058</v>
      </c>
      <c r="C44" s="314" t="s">
        <v>1057</v>
      </c>
      <c r="D44" s="534"/>
      <c r="E44" s="528"/>
    </row>
    <row r="45" spans="1:5">
      <c r="A45" s="696"/>
      <c r="B45" s="315" t="s">
        <v>1056</v>
      </c>
      <c r="C45" s="318"/>
      <c r="D45" s="536"/>
      <c r="E45" s="530"/>
    </row>
    <row r="46" spans="1:5" ht="15.75" customHeight="1">
      <c r="A46" s="697"/>
      <c r="B46" s="552" t="s">
        <v>1055</v>
      </c>
      <c r="C46" s="314" t="s">
        <v>1054</v>
      </c>
      <c r="D46" s="534"/>
      <c r="E46" s="528"/>
    </row>
    <row r="47" spans="1:5" ht="15.75" customHeight="1">
      <c r="A47" s="697"/>
      <c r="B47" s="552" t="s">
        <v>1053</v>
      </c>
      <c r="C47" s="314" t="s">
        <v>1052</v>
      </c>
      <c r="D47" s="534"/>
      <c r="E47" s="528"/>
    </row>
    <row r="48" spans="1:5" ht="15.75" customHeight="1">
      <c r="A48" s="697"/>
      <c r="B48" s="313" t="s">
        <v>1051</v>
      </c>
      <c r="C48" s="314" t="s">
        <v>34</v>
      </c>
      <c r="D48" s="534"/>
      <c r="E48" s="528"/>
    </row>
    <row r="49" spans="1:5" ht="15.75" customHeight="1">
      <c r="A49" s="697"/>
      <c r="B49" s="552" t="s">
        <v>1050</v>
      </c>
      <c r="C49" s="314" t="s">
        <v>34</v>
      </c>
      <c r="D49" s="534"/>
      <c r="E49" s="528"/>
    </row>
    <row r="50" spans="1:5" ht="15.75" customHeight="1">
      <c r="A50" s="697"/>
      <c r="B50" s="552" t="s">
        <v>1049</v>
      </c>
      <c r="C50" s="314" t="s">
        <v>34</v>
      </c>
      <c r="D50" s="534"/>
      <c r="E50" s="528"/>
    </row>
    <row r="51" spans="1:5" ht="15.75" customHeight="1">
      <c r="A51" s="697"/>
      <c r="B51" s="552" t="s">
        <v>1048</v>
      </c>
      <c r="C51" s="314" t="s">
        <v>34</v>
      </c>
      <c r="D51" s="534"/>
      <c r="E51" s="528"/>
    </row>
    <row r="52" spans="1:5" ht="15.75" customHeight="1">
      <c r="A52" s="697"/>
      <c r="B52" s="552" t="s">
        <v>1047</v>
      </c>
      <c r="C52" s="314" t="s">
        <v>34</v>
      </c>
      <c r="D52" s="534"/>
      <c r="E52" s="528"/>
    </row>
    <row r="53" spans="1:5" ht="15.75" customHeight="1">
      <c r="A53" s="697"/>
      <c r="B53" s="552" t="s">
        <v>1046</v>
      </c>
      <c r="C53" s="314" t="s">
        <v>34</v>
      </c>
      <c r="D53" s="534"/>
      <c r="E53" s="528"/>
    </row>
    <row r="54" spans="1:5">
      <c r="A54" s="698"/>
      <c r="B54" s="552" t="s">
        <v>1045</v>
      </c>
      <c r="C54" s="314" t="s">
        <v>1044</v>
      </c>
      <c r="D54" s="534"/>
      <c r="E54" s="528"/>
    </row>
    <row r="55" spans="1:5">
      <c r="A55" s="696"/>
      <c r="B55" s="315" t="s">
        <v>1043</v>
      </c>
      <c r="C55" s="318"/>
      <c r="D55" s="536"/>
      <c r="E55" s="530"/>
    </row>
    <row r="56" spans="1:5" ht="15.75" customHeight="1">
      <c r="A56" s="697"/>
      <c r="B56" s="552" t="s">
        <v>1042</v>
      </c>
      <c r="C56" s="314" t="s">
        <v>1040</v>
      </c>
      <c r="D56" s="534"/>
      <c r="E56" s="528"/>
    </row>
    <row r="57" spans="1:5" ht="15.75" customHeight="1">
      <c r="A57" s="697"/>
      <c r="B57" s="552" t="s">
        <v>1041</v>
      </c>
      <c r="C57" s="314" t="s">
        <v>1040</v>
      </c>
      <c r="D57" s="533"/>
      <c r="E57" s="531"/>
    </row>
    <row r="58" spans="1:5" ht="15.75" customHeight="1">
      <c r="A58" s="697"/>
      <c r="B58" s="552" t="s">
        <v>1039</v>
      </c>
      <c r="C58" s="314" t="s">
        <v>1038</v>
      </c>
      <c r="D58" s="534"/>
      <c r="E58" s="528"/>
    </row>
    <row r="59" spans="1:5" ht="15.75" customHeight="1">
      <c r="A59" s="697"/>
      <c r="B59" s="552" t="s">
        <v>1037</v>
      </c>
      <c r="C59" s="314" t="s">
        <v>1036</v>
      </c>
      <c r="D59" s="534"/>
      <c r="E59" s="528"/>
    </row>
    <row r="60" spans="1:5" ht="39.75" customHeight="1">
      <c r="A60" s="697"/>
      <c r="B60" s="552" t="s">
        <v>1621</v>
      </c>
      <c r="C60" s="314" t="s">
        <v>1035</v>
      </c>
      <c r="D60" s="534"/>
      <c r="E60" s="528"/>
    </row>
    <row r="61" spans="1:5" ht="15.75" customHeight="1">
      <c r="A61" s="697"/>
      <c r="B61" s="552" t="s">
        <v>1034</v>
      </c>
      <c r="C61" s="314" t="s">
        <v>1033</v>
      </c>
      <c r="D61" s="534"/>
      <c r="E61" s="528"/>
    </row>
    <row r="62" spans="1:5">
      <c r="A62" s="697"/>
      <c r="B62" s="552" t="s">
        <v>1032</v>
      </c>
      <c r="C62" s="314" t="s">
        <v>1031</v>
      </c>
      <c r="D62" s="534"/>
      <c r="E62" s="528"/>
    </row>
    <row r="63" spans="1:5" ht="15.75" customHeight="1">
      <c r="A63" s="697"/>
      <c r="B63" s="552" t="s">
        <v>1030</v>
      </c>
      <c r="C63" s="314" t="s">
        <v>1029</v>
      </c>
      <c r="D63" s="534"/>
      <c r="E63" s="528"/>
    </row>
    <row r="64" spans="1:5" ht="15.75" customHeight="1">
      <c r="A64" s="697"/>
      <c r="B64" s="552" t="s">
        <v>1028</v>
      </c>
      <c r="C64" s="314" t="s">
        <v>1027</v>
      </c>
      <c r="D64" s="534"/>
      <c r="E64" s="528"/>
    </row>
    <row r="65" spans="1:5" ht="15.75" customHeight="1">
      <c r="A65" s="697"/>
      <c r="B65" s="552" t="s">
        <v>1026</v>
      </c>
      <c r="C65" s="314" t="s">
        <v>1025</v>
      </c>
      <c r="D65" s="534"/>
      <c r="E65" s="528"/>
    </row>
    <row r="66" spans="1:5">
      <c r="A66" s="697"/>
      <c r="B66" s="552" t="s">
        <v>1024</v>
      </c>
      <c r="C66" s="314" t="s">
        <v>1023</v>
      </c>
      <c r="D66" s="534"/>
      <c r="E66" s="528"/>
    </row>
    <row r="67" spans="1:5">
      <c r="A67" s="697"/>
      <c r="B67" s="552" t="s">
        <v>1022</v>
      </c>
      <c r="C67" s="314" t="s">
        <v>1021</v>
      </c>
      <c r="D67" s="534"/>
      <c r="E67" s="528"/>
    </row>
    <row r="68" spans="1:5" ht="15.75" customHeight="1">
      <c r="A68" s="698"/>
      <c r="B68" s="552" t="s">
        <v>1020</v>
      </c>
      <c r="C68" s="314" t="s">
        <v>1019</v>
      </c>
      <c r="D68" s="534"/>
      <c r="E68" s="528"/>
    </row>
    <row r="69" spans="1:5">
      <c r="A69" s="696"/>
      <c r="B69" s="315" t="s">
        <v>1095</v>
      </c>
      <c r="C69" s="318"/>
      <c r="D69" s="536"/>
      <c r="E69" s="530"/>
    </row>
    <row r="70" spans="1:5" ht="15" customHeight="1">
      <c r="A70" s="697"/>
      <c r="B70" s="556" t="s">
        <v>1018</v>
      </c>
      <c r="C70" s="314" t="s">
        <v>1017</v>
      </c>
      <c r="D70" s="699"/>
      <c r="E70" s="700"/>
    </row>
    <row r="71" spans="1:5" ht="15" customHeight="1">
      <c r="A71" s="697"/>
      <c r="B71" s="560"/>
      <c r="C71" s="314" t="s">
        <v>1014</v>
      </c>
      <c r="D71" s="699"/>
      <c r="E71" s="700"/>
    </row>
    <row r="72" spans="1:5" ht="15" customHeight="1">
      <c r="A72" s="697"/>
      <c r="B72" s="560"/>
      <c r="C72" s="314" t="s">
        <v>1013</v>
      </c>
      <c r="D72" s="699"/>
      <c r="E72" s="700"/>
    </row>
    <row r="73" spans="1:5" ht="15.75" customHeight="1">
      <c r="A73" s="697"/>
      <c r="B73" s="561"/>
      <c r="C73" s="314" t="s">
        <v>1012</v>
      </c>
      <c r="D73" s="699"/>
      <c r="E73" s="700"/>
    </row>
    <row r="74" spans="1:5" ht="15" customHeight="1">
      <c r="A74" s="697"/>
      <c r="B74" s="562" t="s">
        <v>1016</v>
      </c>
      <c r="C74" s="314" t="s">
        <v>1015</v>
      </c>
      <c r="D74" s="699"/>
      <c r="E74" s="700"/>
    </row>
    <row r="75" spans="1:5" ht="15" customHeight="1">
      <c r="A75" s="697"/>
      <c r="B75" s="560"/>
      <c r="C75" s="314" t="s">
        <v>1014</v>
      </c>
      <c r="D75" s="699"/>
      <c r="E75" s="700"/>
    </row>
    <row r="76" spans="1:5" ht="15" customHeight="1">
      <c r="A76" s="697"/>
      <c r="B76" s="560"/>
      <c r="C76" s="314" t="s">
        <v>1013</v>
      </c>
      <c r="D76" s="699"/>
      <c r="E76" s="700"/>
    </row>
    <row r="77" spans="1:5" ht="15" customHeight="1">
      <c r="A77" s="697"/>
      <c r="B77" s="560"/>
      <c r="C77" s="314" t="s">
        <v>1012</v>
      </c>
      <c r="D77" s="699"/>
      <c r="E77" s="700"/>
    </row>
    <row r="78" spans="1:5" ht="15.75" customHeight="1">
      <c r="A78" s="698"/>
      <c r="B78" s="561"/>
      <c r="C78" s="314" t="s">
        <v>1011</v>
      </c>
      <c r="D78" s="699"/>
      <c r="E78" s="700"/>
    </row>
    <row r="79" spans="1:5">
      <c r="A79" s="696"/>
      <c r="B79" s="315" t="s">
        <v>1010</v>
      </c>
      <c r="C79" s="318"/>
      <c r="D79" s="536"/>
      <c r="E79" s="530"/>
    </row>
    <row r="80" spans="1:5" ht="15.75" customHeight="1">
      <c r="A80" s="697"/>
      <c r="B80" s="552" t="s">
        <v>1009</v>
      </c>
      <c r="C80" s="314" t="s">
        <v>1007</v>
      </c>
      <c r="D80" s="534"/>
      <c r="E80" s="528"/>
    </row>
    <row r="81" spans="1:5" ht="15.75" customHeight="1">
      <c r="A81" s="697"/>
      <c r="B81" s="552" t="s">
        <v>1008</v>
      </c>
      <c r="C81" s="314" t="s">
        <v>1007</v>
      </c>
      <c r="D81" s="534"/>
      <c r="E81" s="528"/>
    </row>
    <row r="82" spans="1:5">
      <c r="A82" s="523">
        <f>1+A16</f>
        <v>7</v>
      </c>
      <c r="B82" s="315" t="s">
        <v>1006</v>
      </c>
      <c r="C82" s="318"/>
      <c r="D82" s="536"/>
      <c r="E82" s="530"/>
    </row>
    <row r="83" spans="1:5" ht="15.75" customHeight="1">
      <c r="A83" s="524"/>
      <c r="B83" s="522" t="s">
        <v>1005</v>
      </c>
      <c r="C83" s="314" t="s">
        <v>1004</v>
      </c>
      <c r="D83" s="534"/>
      <c r="E83" s="528"/>
    </row>
    <row r="84" spans="1:5" ht="15.75" customHeight="1">
      <c r="A84" s="524"/>
      <c r="B84" s="522" t="s">
        <v>1003</v>
      </c>
      <c r="C84" s="314" t="s">
        <v>1002</v>
      </c>
      <c r="D84" s="534"/>
      <c r="E84" s="528"/>
    </row>
    <row r="85" spans="1:5" ht="15.75" customHeight="1">
      <c r="A85" s="525"/>
      <c r="B85" s="522" t="s">
        <v>1001</v>
      </c>
      <c r="C85" s="314" t="s">
        <v>1000</v>
      </c>
      <c r="D85" s="534"/>
      <c r="E85" s="528"/>
    </row>
    <row r="86" spans="1:5">
      <c r="A86" s="523">
        <f>1+A82</f>
        <v>8</v>
      </c>
      <c r="B86" s="315" t="s">
        <v>999</v>
      </c>
      <c r="C86" s="316"/>
      <c r="D86" s="535"/>
      <c r="E86" s="529"/>
    </row>
    <row r="87" spans="1:5" ht="15.75" customHeight="1">
      <c r="A87" s="524"/>
      <c r="B87" s="522" t="s">
        <v>998</v>
      </c>
      <c r="C87" s="314" t="s">
        <v>997</v>
      </c>
      <c r="D87" s="534"/>
      <c r="E87" s="528"/>
    </row>
    <row r="88" spans="1:5" ht="15.75" customHeight="1">
      <c r="A88" s="524"/>
      <c r="B88" s="522" t="s">
        <v>996</v>
      </c>
      <c r="C88" s="314" t="s">
        <v>994</v>
      </c>
      <c r="D88" s="534"/>
      <c r="E88" s="528"/>
    </row>
    <row r="89" spans="1:5" ht="15.75" customHeight="1">
      <c r="A89" s="524"/>
      <c r="B89" s="522" t="s">
        <v>995</v>
      </c>
      <c r="C89" s="314" t="s">
        <v>994</v>
      </c>
      <c r="D89" s="534"/>
      <c r="E89" s="528"/>
    </row>
    <row r="90" spans="1:5" ht="38.25">
      <c r="A90" s="524"/>
      <c r="B90" s="522" t="s">
        <v>993</v>
      </c>
      <c r="C90" s="314" t="s">
        <v>992</v>
      </c>
      <c r="D90" s="534"/>
      <c r="E90" s="528"/>
    </row>
    <row r="91" spans="1:5" ht="25.5">
      <c r="A91" s="524"/>
      <c r="B91" s="522" t="s">
        <v>991</v>
      </c>
      <c r="C91" s="314" t="s">
        <v>990</v>
      </c>
      <c r="D91" s="534"/>
      <c r="E91" s="528"/>
    </row>
    <row r="92" spans="1:5" ht="15.75" customHeight="1">
      <c r="A92" s="525"/>
      <c r="B92" s="522" t="s">
        <v>989</v>
      </c>
      <c r="C92" s="314" t="s">
        <v>988</v>
      </c>
      <c r="D92" s="534"/>
      <c r="E92" s="528"/>
    </row>
    <row r="93" spans="1:5">
      <c r="A93" s="523">
        <f>1+A86</f>
        <v>9</v>
      </c>
      <c r="B93" s="315" t="s">
        <v>987</v>
      </c>
      <c r="C93" s="318"/>
      <c r="D93" s="536"/>
      <c r="E93" s="530"/>
    </row>
    <row r="94" spans="1:5" ht="15.75" customHeight="1">
      <c r="A94" s="524"/>
      <c r="B94" s="522" t="s">
        <v>985</v>
      </c>
      <c r="C94" s="314" t="s">
        <v>979</v>
      </c>
      <c r="D94" s="534"/>
      <c r="E94" s="528"/>
    </row>
    <row r="95" spans="1:5" ht="15.75" customHeight="1">
      <c r="A95" s="524"/>
      <c r="B95" s="522" t="s">
        <v>971</v>
      </c>
      <c r="C95" s="314" t="s">
        <v>986</v>
      </c>
      <c r="D95" s="534"/>
      <c r="E95" s="528"/>
    </row>
    <row r="96" spans="1:5" ht="15.75" customHeight="1">
      <c r="A96" s="524"/>
      <c r="B96" s="522" t="s">
        <v>969</v>
      </c>
      <c r="C96" s="314" t="s">
        <v>982</v>
      </c>
      <c r="D96" s="534"/>
      <c r="E96" s="528"/>
    </row>
    <row r="97" spans="1:5" ht="15.75" customHeight="1">
      <c r="A97" s="524"/>
      <c r="B97" s="522" t="s">
        <v>937</v>
      </c>
      <c r="C97" s="314" t="s">
        <v>981</v>
      </c>
      <c r="D97" s="534"/>
      <c r="E97" s="528"/>
    </row>
    <row r="98" spans="1:5" ht="15.75" customHeight="1">
      <c r="A98" s="524"/>
      <c r="B98" s="522" t="s">
        <v>966</v>
      </c>
      <c r="C98" s="314" t="s">
        <v>980</v>
      </c>
      <c r="D98" s="534"/>
      <c r="E98" s="528"/>
    </row>
    <row r="99" spans="1:5" ht="15.75" customHeight="1">
      <c r="A99" s="524"/>
      <c r="B99" s="522" t="s">
        <v>985</v>
      </c>
      <c r="C99" s="314" t="s">
        <v>984</v>
      </c>
      <c r="D99" s="534"/>
      <c r="E99" s="528"/>
    </row>
    <row r="100" spans="1:5" ht="15.75" customHeight="1">
      <c r="A100" s="524"/>
      <c r="B100" s="522" t="s">
        <v>971</v>
      </c>
      <c r="C100" s="314" t="s">
        <v>983</v>
      </c>
      <c r="D100" s="534"/>
      <c r="E100" s="528"/>
    </row>
    <row r="101" spans="1:5" ht="15.75" customHeight="1">
      <c r="A101" s="524"/>
      <c r="B101" s="522" t="s">
        <v>969</v>
      </c>
      <c r="C101" s="314" t="s">
        <v>982</v>
      </c>
      <c r="D101" s="534"/>
      <c r="E101" s="528"/>
    </row>
    <row r="102" spans="1:5" ht="15.75" customHeight="1">
      <c r="A102" s="524"/>
      <c r="B102" s="522" t="s">
        <v>937</v>
      </c>
      <c r="C102" s="314" t="s">
        <v>981</v>
      </c>
      <c r="D102" s="534"/>
      <c r="E102" s="528"/>
    </row>
    <row r="103" spans="1:5" ht="15.75" customHeight="1">
      <c r="A103" s="524"/>
      <c r="B103" s="522" t="s">
        <v>966</v>
      </c>
      <c r="C103" s="314" t="s">
        <v>980</v>
      </c>
      <c r="D103" s="534"/>
      <c r="E103" s="528"/>
    </row>
    <row r="104" spans="1:5" ht="15.75" customHeight="1">
      <c r="A104" s="524"/>
      <c r="B104" s="522" t="s">
        <v>977</v>
      </c>
      <c r="C104" s="314" t="s">
        <v>979</v>
      </c>
      <c r="D104" s="534"/>
      <c r="E104" s="528"/>
    </row>
    <row r="105" spans="1:5" ht="15.75" customHeight="1">
      <c r="A105" s="524"/>
      <c r="B105" s="522" t="s">
        <v>971</v>
      </c>
      <c r="C105" s="314" t="s">
        <v>978</v>
      </c>
      <c r="D105" s="534"/>
      <c r="E105" s="528"/>
    </row>
    <row r="106" spans="1:5" ht="15.75" customHeight="1">
      <c r="A106" s="524"/>
      <c r="B106" s="522" t="s">
        <v>969</v>
      </c>
      <c r="C106" s="314" t="s">
        <v>974</v>
      </c>
      <c r="D106" s="534"/>
      <c r="E106" s="528"/>
    </row>
    <row r="107" spans="1:5" ht="15.75" customHeight="1">
      <c r="A107" s="524"/>
      <c r="B107" s="522" t="s">
        <v>937</v>
      </c>
      <c r="C107" s="314" t="s">
        <v>967</v>
      </c>
      <c r="D107" s="534"/>
      <c r="E107" s="528"/>
    </row>
    <row r="108" spans="1:5" ht="15.75" customHeight="1">
      <c r="A108" s="524"/>
      <c r="B108" s="522" t="s">
        <v>966</v>
      </c>
      <c r="C108" s="314" t="s">
        <v>965</v>
      </c>
      <c r="D108" s="534"/>
      <c r="E108" s="528"/>
    </row>
    <row r="109" spans="1:5" ht="15.75" customHeight="1">
      <c r="A109" s="524"/>
      <c r="B109" s="522" t="s">
        <v>977</v>
      </c>
      <c r="C109" s="314" t="s">
        <v>976</v>
      </c>
      <c r="D109" s="534"/>
      <c r="E109" s="528"/>
    </row>
    <row r="110" spans="1:5" ht="15.75" customHeight="1">
      <c r="A110" s="524"/>
      <c r="B110" s="522" t="s">
        <v>971</v>
      </c>
      <c r="C110" s="314" t="s">
        <v>975</v>
      </c>
      <c r="D110" s="534"/>
      <c r="E110" s="528"/>
    </row>
    <row r="111" spans="1:5" ht="15.75" customHeight="1">
      <c r="A111" s="524"/>
      <c r="B111" s="522" t="s">
        <v>969</v>
      </c>
      <c r="C111" s="314" t="s">
        <v>974</v>
      </c>
      <c r="D111" s="534"/>
      <c r="E111" s="528"/>
    </row>
    <row r="112" spans="1:5" ht="15.75" customHeight="1">
      <c r="A112" s="524"/>
      <c r="B112" s="522" t="s">
        <v>937</v>
      </c>
      <c r="C112" s="314" t="s">
        <v>967</v>
      </c>
      <c r="D112" s="534"/>
      <c r="E112" s="528"/>
    </row>
    <row r="113" spans="1:8" ht="15.75" customHeight="1">
      <c r="A113" s="524"/>
      <c r="B113" s="522" t="s">
        <v>966</v>
      </c>
      <c r="C113" s="314" t="s">
        <v>965</v>
      </c>
      <c r="D113" s="534"/>
      <c r="E113" s="528"/>
    </row>
    <row r="114" spans="1:8" ht="15.75" customHeight="1">
      <c r="A114" s="524"/>
      <c r="B114" s="522" t="s">
        <v>973</v>
      </c>
      <c r="C114" s="314" t="s">
        <v>972</v>
      </c>
      <c r="D114" s="534"/>
      <c r="E114" s="528"/>
    </row>
    <row r="115" spans="1:8" ht="15.75" customHeight="1">
      <c r="A115" s="524"/>
      <c r="B115" s="522" t="s">
        <v>971</v>
      </c>
      <c r="C115" s="314" t="s">
        <v>970</v>
      </c>
      <c r="D115" s="534"/>
      <c r="E115" s="528"/>
    </row>
    <row r="116" spans="1:8" ht="15.75" customHeight="1">
      <c r="A116" s="524"/>
      <c r="B116" s="522" t="s">
        <v>969</v>
      </c>
      <c r="C116" s="314" t="s">
        <v>968</v>
      </c>
      <c r="D116" s="534"/>
      <c r="E116" s="528"/>
      <c r="H116" s="526"/>
    </row>
    <row r="117" spans="1:8" ht="15.75" customHeight="1">
      <c r="A117" s="524"/>
      <c r="B117" s="522" t="s">
        <v>937</v>
      </c>
      <c r="C117" s="314" t="s">
        <v>967</v>
      </c>
      <c r="D117" s="534"/>
      <c r="E117" s="528"/>
    </row>
    <row r="118" spans="1:8" ht="15.75" customHeight="1">
      <c r="A118" s="525"/>
      <c r="B118" s="522" t="s">
        <v>966</v>
      </c>
      <c r="C118" s="314" t="s">
        <v>965</v>
      </c>
      <c r="D118" s="534"/>
      <c r="E118" s="528"/>
    </row>
    <row r="119" spans="1:8">
      <c r="A119" s="523">
        <f>1+A93</f>
        <v>10</v>
      </c>
      <c r="B119" s="315" t="s">
        <v>964</v>
      </c>
      <c r="C119" s="316"/>
      <c r="D119" s="535"/>
      <c r="E119" s="529"/>
    </row>
    <row r="120" spans="1:8" ht="15.75" customHeight="1">
      <c r="A120" s="524"/>
      <c r="B120" s="544" t="s">
        <v>963</v>
      </c>
      <c r="C120" s="314" t="s">
        <v>962</v>
      </c>
      <c r="D120" s="534"/>
      <c r="E120" s="528"/>
    </row>
    <row r="121" spans="1:8" ht="15.75" customHeight="1">
      <c r="A121" s="524"/>
      <c r="B121" s="545"/>
      <c r="C121" s="314" t="s">
        <v>961</v>
      </c>
      <c r="D121" s="534"/>
      <c r="E121" s="528"/>
    </row>
    <row r="122" spans="1:8" ht="15.75" customHeight="1">
      <c r="A122" s="524"/>
      <c r="B122" s="545"/>
      <c r="C122" s="314" t="s">
        <v>960</v>
      </c>
      <c r="D122" s="534"/>
      <c r="E122" s="528"/>
    </row>
    <row r="123" spans="1:8" ht="15.75" customHeight="1">
      <c r="A123" s="524"/>
      <c r="B123" s="545"/>
      <c r="C123" s="314" t="s">
        <v>959</v>
      </c>
      <c r="D123" s="534"/>
      <c r="E123" s="528"/>
    </row>
    <row r="124" spans="1:8" ht="15.75" customHeight="1">
      <c r="A124" s="524"/>
      <c r="B124" s="543"/>
      <c r="C124" s="314" t="s">
        <v>958</v>
      </c>
      <c r="D124" s="534"/>
      <c r="E124" s="528"/>
    </row>
    <row r="125" spans="1:8" ht="15.75" customHeight="1">
      <c r="A125" s="524"/>
      <c r="B125" s="522" t="s">
        <v>953</v>
      </c>
      <c r="C125" s="314" t="s">
        <v>957</v>
      </c>
      <c r="D125" s="534"/>
      <c r="E125" s="528"/>
    </row>
    <row r="126" spans="1:8" ht="15.75" customHeight="1">
      <c r="A126" s="524"/>
      <c r="B126" s="522" t="s">
        <v>953</v>
      </c>
      <c r="C126" s="314" t="s">
        <v>956</v>
      </c>
      <c r="D126" s="534"/>
      <c r="E126" s="528"/>
    </row>
    <row r="127" spans="1:8" ht="15.75" customHeight="1">
      <c r="A127" s="524"/>
      <c r="B127" s="522" t="s">
        <v>953</v>
      </c>
      <c r="C127" s="314" t="s">
        <v>955</v>
      </c>
      <c r="D127" s="534"/>
      <c r="E127" s="528"/>
    </row>
    <row r="128" spans="1:8" ht="15.75" customHeight="1">
      <c r="A128" s="524"/>
      <c r="B128" s="522" t="s">
        <v>953</v>
      </c>
      <c r="C128" s="314" t="s">
        <v>954</v>
      </c>
      <c r="D128" s="534"/>
      <c r="E128" s="528"/>
    </row>
    <row r="129" spans="1:5" ht="15.75" customHeight="1">
      <c r="A129" s="524"/>
      <c r="B129" s="522" t="s">
        <v>953</v>
      </c>
      <c r="C129" s="314" t="s">
        <v>952</v>
      </c>
      <c r="D129" s="534"/>
      <c r="E129" s="528"/>
    </row>
    <row r="130" spans="1:5" ht="15.75" customHeight="1">
      <c r="A130" s="524"/>
      <c r="B130" s="522" t="s">
        <v>951</v>
      </c>
      <c r="C130" s="314" t="s">
        <v>23</v>
      </c>
      <c r="D130" s="534"/>
      <c r="E130" s="528"/>
    </row>
    <row r="131" spans="1:5" ht="15.75" customHeight="1">
      <c r="A131" s="524"/>
      <c r="B131" s="522" t="s">
        <v>950</v>
      </c>
      <c r="C131" s="314" t="s">
        <v>19</v>
      </c>
      <c r="D131" s="534"/>
      <c r="E131" s="528"/>
    </row>
    <row r="132" spans="1:5" ht="15.75" customHeight="1">
      <c r="A132" s="525"/>
      <c r="B132" s="522" t="s">
        <v>949</v>
      </c>
      <c r="C132" s="314" t="s">
        <v>23</v>
      </c>
      <c r="D132" s="534"/>
      <c r="E132" s="528"/>
    </row>
    <row r="133" spans="1:5">
      <c r="A133" s="523">
        <f>1+A119</f>
        <v>11</v>
      </c>
      <c r="B133" s="315" t="s">
        <v>948</v>
      </c>
      <c r="C133" s="318"/>
      <c r="D133" s="536"/>
      <c r="E133" s="530"/>
    </row>
    <row r="134" spans="1:5" ht="15.75" customHeight="1">
      <c r="A134" s="524"/>
      <c r="B134" s="315" t="s">
        <v>947</v>
      </c>
      <c r="C134" s="318"/>
      <c r="D134" s="536"/>
      <c r="E134" s="530"/>
    </row>
    <row r="135" spans="1:5" ht="15.75" customHeight="1">
      <c r="A135" s="524"/>
      <c r="B135" s="522" t="s">
        <v>939</v>
      </c>
      <c r="C135" s="314" t="s">
        <v>944</v>
      </c>
      <c r="D135" s="534"/>
      <c r="E135" s="528"/>
    </row>
    <row r="136" spans="1:5" ht="15.75" customHeight="1">
      <c r="A136" s="524"/>
      <c r="B136" s="522" t="s">
        <v>352</v>
      </c>
      <c r="C136" s="314" t="s">
        <v>946</v>
      </c>
      <c r="D136" s="534"/>
      <c r="E136" s="528"/>
    </row>
    <row r="137" spans="1:5" ht="15.75" customHeight="1">
      <c r="A137" s="524"/>
      <c r="B137" s="522" t="s">
        <v>937</v>
      </c>
      <c r="C137" s="314" t="s">
        <v>936</v>
      </c>
      <c r="D137" s="534"/>
      <c r="E137" s="528"/>
    </row>
    <row r="138" spans="1:5" ht="15.75" customHeight="1">
      <c r="A138" s="524"/>
      <c r="B138" s="522" t="s">
        <v>942</v>
      </c>
      <c r="C138" s="314" t="s">
        <v>941</v>
      </c>
      <c r="D138" s="534"/>
      <c r="E138" s="528"/>
    </row>
    <row r="139" spans="1:5" ht="11.25" customHeight="1">
      <c r="A139" s="524"/>
      <c r="B139" s="315" t="s">
        <v>945</v>
      </c>
      <c r="C139" s="318"/>
      <c r="D139" s="536"/>
      <c r="E139" s="530"/>
    </row>
    <row r="140" spans="1:5" ht="15.75" customHeight="1">
      <c r="A140" s="524"/>
      <c r="B140" s="522" t="s">
        <v>939</v>
      </c>
      <c r="C140" s="314" t="s">
        <v>944</v>
      </c>
      <c r="D140" s="534"/>
      <c r="E140" s="528"/>
    </row>
    <row r="141" spans="1:5" ht="15.75" customHeight="1">
      <c r="A141" s="524"/>
      <c r="B141" s="522" t="s">
        <v>352</v>
      </c>
      <c r="C141" s="314" t="s">
        <v>943</v>
      </c>
      <c r="D141" s="534"/>
      <c r="E141" s="528"/>
    </row>
    <row r="142" spans="1:5" ht="15.75" customHeight="1">
      <c r="A142" s="524"/>
      <c r="B142" s="522" t="s">
        <v>937</v>
      </c>
      <c r="C142" s="314" t="s">
        <v>936</v>
      </c>
      <c r="D142" s="534"/>
      <c r="E142" s="528"/>
    </row>
    <row r="143" spans="1:5" ht="15.75" customHeight="1">
      <c r="A143" s="524"/>
      <c r="B143" s="522" t="s">
        <v>942</v>
      </c>
      <c r="C143" s="314" t="s">
        <v>941</v>
      </c>
      <c r="D143" s="534"/>
      <c r="E143" s="528"/>
    </row>
    <row r="144" spans="1:5" ht="15.75" customHeight="1">
      <c r="A144" s="524"/>
      <c r="B144" s="315" t="s">
        <v>940</v>
      </c>
      <c r="C144" s="318"/>
      <c r="D144" s="536"/>
      <c r="E144" s="530"/>
    </row>
    <row r="145" spans="1:5" ht="25.5">
      <c r="A145" s="524"/>
      <c r="B145" s="522" t="s">
        <v>939</v>
      </c>
      <c r="C145" s="314" t="s">
        <v>1622</v>
      </c>
      <c r="D145" s="534"/>
      <c r="E145" s="528"/>
    </row>
    <row r="146" spans="1:5" ht="15.75" customHeight="1">
      <c r="A146" s="524"/>
      <c r="B146" s="522" t="s">
        <v>352</v>
      </c>
      <c r="C146" s="314" t="s">
        <v>938</v>
      </c>
      <c r="D146" s="534"/>
      <c r="E146" s="528"/>
    </row>
    <row r="147" spans="1:5" ht="15.75" customHeight="1">
      <c r="A147" s="524"/>
      <c r="B147" s="522" t="s">
        <v>937</v>
      </c>
      <c r="C147" s="314" t="s">
        <v>936</v>
      </c>
      <c r="D147" s="534"/>
      <c r="E147" s="528"/>
    </row>
    <row r="148" spans="1:5" ht="25.5">
      <c r="A148" s="524"/>
      <c r="B148" s="522" t="s">
        <v>935</v>
      </c>
      <c r="C148" s="314" t="s">
        <v>934</v>
      </c>
      <c r="D148" s="534"/>
      <c r="E148" s="528"/>
    </row>
    <row r="149" spans="1:5" ht="25.5">
      <c r="A149" s="524"/>
      <c r="B149" s="522" t="s">
        <v>933</v>
      </c>
      <c r="C149" s="314" t="s">
        <v>932</v>
      </c>
      <c r="D149" s="534"/>
      <c r="E149" s="528"/>
    </row>
    <row r="150" spans="1:5" ht="15.75" customHeight="1">
      <c r="A150" s="524"/>
      <c r="B150" s="522" t="s">
        <v>931</v>
      </c>
      <c r="C150" s="314" t="s">
        <v>930</v>
      </c>
      <c r="D150" s="534"/>
      <c r="E150" s="528"/>
    </row>
    <row r="151" spans="1:5" ht="15.75" customHeight="1">
      <c r="A151" s="524"/>
      <c r="B151" s="522" t="s">
        <v>929</v>
      </c>
      <c r="C151" s="314" t="s">
        <v>928</v>
      </c>
      <c r="D151" s="534"/>
      <c r="E151" s="528"/>
    </row>
    <row r="152" spans="1:5" ht="36" customHeight="1">
      <c r="A152" s="525"/>
      <c r="B152" s="522" t="s">
        <v>927</v>
      </c>
      <c r="C152" s="314" t="s">
        <v>926</v>
      </c>
      <c r="D152" s="534"/>
      <c r="E152" s="528"/>
    </row>
    <row r="153" spans="1:5">
      <c r="A153" s="523">
        <f>1+A133</f>
        <v>12</v>
      </c>
      <c r="B153" s="313" t="s">
        <v>925</v>
      </c>
      <c r="C153" s="318"/>
      <c r="D153" s="536"/>
      <c r="E153" s="530"/>
    </row>
    <row r="154" spans="1:5">
      <c r="A154" s="524"/>
      <c r="B154" s="522" t="s">
        <v>924</v>
      </c>
      <c r="C154" s="314" t="s">
        <v>923</v>
      </c>
      <c r="D154" s="534"/>
      <c r="E154" s="528"/>
    </row>
    <row r="155" spans="1:5" ht="38.25">
      <c r="A155" s="524"/>
      <c r="B155" s="522" t="s">
        <v>922</v>
      </c>
      <c r="C155" s="314" t="s">
        <v>921</v>
      </c>
      <c r="D155" s="534"/>
      <c r="E155" s="528"/>
    </row>
    <row r="156" spans="1:5" ht="15.75" customHeight="1">
      <c r="A156" s="524"/>
      <c r="B156" s="522" t="s">
        <v>920</v>
      </c>
      <c r="C156" s="314" t="s">
        <v>919</v>
      </c>
      <c r="D156" s="534"/>
      <c r="E156" s="528"/>
    </row>
    <row r="157" spans="1:5">
      <c r="A157" s="524"/>
      <c r="B157" s="522" t="s">
        <v>918</v>
      </c>
      <c r="C157" s="314" t="s">
        <v>917</v>
      </c>
      <c r="D157" s="534"/>
      <c r="E157" s="528"/>
    </row>
    <row r="158" spans="1:5" ht="15.75" customHeight="1">
      <c r="A158" s="524"/>
      <c r="B158" s="522" t="s">
        <v>916</v>
      </c>
      <c r="C158" s="314" t="s">
        <v>915</v>
      </c>
      <c r="D158" s="534"/>
      <c r="E158" s="528"/>
    </row>
    <row r="159" spans="1:5" ht="38.25">
      <c r="A159" s="525"/>
      <c r="B159" s="522" t="s">
        <v>914</v>
      </c>
      <c r="C159" s="314" t="s">
        <v>913</v>
      </c>
      <c r="D159" s="534"/>
      <c r="E159" s="528"/>
    </row>
    <row r="160" spans="1:5">
      <c r="A160" s="523">
        <f>1+A153</f>
        <v>13</v>
      </c>
      <c r="B160" s="315" t="s">
        <v>912</v>
      </c>
      <c r="C160" s="316"/>
      <c r="D160" s="535"/>
      <c r="E160" s="529"/>
    </row>
    <row r="161" spans="1:10" ht="25.5">
      <c r="A161" s="524"/>
      <c r="B161" s="552" t="s">
        <v>911</v>
      </c>
      <c r="C161" s="314" t="s">
        <v>910</v>
      </c>
      <c r="D161" s="534"/>
      <c r="E161" s="528"/>
    </row>
    <row r="162" spans="1:10" ht="15.75" customHeight="1">
      <c r="A162" s="524"/>
      <c r="B162" s="552" t="s">
        <v>909</v>
      </c>
      <c r="C162" s="314" t="s">
        <v>908</v>
      </c>
      <c r="D162" s="534"/>
      <c r="E162" s="528"/>
    </row>
    <row r="163" spans="1:10">
      <c r="A163" s="524"/>
      <c r="B163" s="315" t="s">
        <v>907</v>
      </c>
      <c r="C163" s="316" t="s">
        <v>906</v>
      </c>
      <c r="D163" s="535"/>
      <c r="E163" s="529"/>
    </row>
    <row r="164" spans="1:10" ht="25.5">
      <c r="A164" s="524"/>
      <c r="B164" s="552" t="s">
        <v>905</v>
      </c>
      <c r="C164" s="314" t="s">
        <v>904</v>
      </c>
      <c r="D164" s="534"/>
      <c r="E164" s="528"/>
    </row>
    <row r="165" spans="1:10" ht="25.5">
      <c r="A165" s="524"/>
      <c r="B165" s="556" t="s">
        <v>903</v>
      </c>
      <c r="C165" s="314" t="s">
        <v>902</v>
      </c>
      <c r="D165" s="534"/>
      <c r="E165" s="528"/>
      <c r="H165" s="526"/>
      <c r="J165" s="526"/>
    </row>
    <row r="166" spans="1:10" ht="25.5">
      <c r="A166" s="524"/>
      <c r="B166" s="554"/>
      <c r="C166" s="314" t="s">
        <v>901</v>
      </c>
      <c r="D166" s="534"/>
      <c r="E166" s="528"/>
    </row>
    <row r="167" spans="1:10" ht="25.5">
      <c r="A167" s="524"/>
      <c r="B167" s="554"/>
      <c r="C167" s="314" t="s">
        <v>900</v>
      </c>
      <c r="D167" s="534"/>
      <c r="E167" s="528"/>
    </row>
    <row r="168" spans="1:10" ht="25.5">
      <c r="A168" s="524"/>
      <c r="B168" s="555"/>
      <c r="C168" s="314" t="s">
        <v>899</v>
      </c>
      <c r="D168" s="534"/>
      <c r="E168" s="528"/>
    </row>
    <row r="169" spans="1:10">
      <c r="A169" s="525"/>
      <c r="B169" s="313" t="s">
        <v>898</v>
      </c>
      <c r="C169" s="314" t="s">
        <v>897</v>
      </c>
      <c r="D169" s="534"/>
      <c r="E169" s="528"/>
    </row>
    <row r="170" spans="1:10">
      <c r="A170" s="523">
        <f>1+A160</f>
        <v>14</v>
      </c>
      <c r="B170" s="315" t="s">
        <v>896</v>
      </c>
      <c r="C170" s="318"/>
      <c r="D170" s="536"/>
      <c r="E170" s="530"/>
    </row>
    <row r="171" spans="1:10" ht="15.75" customHeight="1">
      <c r="A171" s="524"/>
      <c r="B171" s="522" t="s">
        <v>895</v>
      </c>
      <c r="C171" s="314">
        <v>4</v>
      </c>
      <c r="D171" s="534"/>
      <c r="E171" s="528"/>
    </row>
    <row r="172" spans="1:10" ht="15.75" customHeight="1">
      <c r="A172" s="524"/>
      <c r="B172" s="522" t="s">
        <v>894</v>
      </c>
      <c r="C172" s="314" t="s">
        <v>884</v>
      </c>
      <c r="D172" s="534"/>
      <c r="E172" s="528"/>
    </row>
    <row r="173" spans="1:10" ht="15.75" customHeight="1">
      <c r="A173" s="524"/>
      <c r="B173" s="522" t="s">
        <v>893</v>
      </c>
      <c r="C173" s="314" t="s">
        <v>884</v>
      </c>
      <c r="D173" s="534"/>
      <c r="E173" s="528"/>
    </row>
    <row r="174" spans="1:10" ht="15.75" customHeight="1">
      <c r="A174" s="524"/>
      <c r="B174" s="522" t="s">
        <v>892</v>
      </c>
      <c r="C174" s="314" t="s">
        <v>884</v>
      </c>
      <c r="D174" s="534"/>
      <c r="E174" s="528"/>
    </row>
    <row r="175" spans="1:10" ht="15.75" customHeight="1">
      <c r="A175" s="524"/>
      <c r="B175" s="522" t="s">
        <v>891</v>
      </c>
      <c r="C175" s="314">
        <v>21</v>
      </c>
      <c r="D175" s="534"/>
      <c r="E175" s="528"/>
    </row>
    <row r="176" spans="1:10" ht="15.75" customHeight="1">
      <c r="A176" s="524"/>
      <c r="B176" s="522" t="s">
        <v>890</v>
      </c>
      <c r="C176" s="314" t="s">
        <v>884</v>
      </c>
      <c r="D176" s="534"/>
      <c r="E176" s="528"/>
    </row>
    <row r="177" spans="1:5" ht="15.75" customHeight="1">
      <c r="A177" s="525"/>
      <c r="B177" s="522" t="s">
        <v>889</v>
      </c>
      <c r="C177" s="314" t="s">
        <v>884</v>
      </c>
      <c r="D177" s="534"/>
      <c r="E177" s="528"/>
    </row>
    <row r="178" spans="1:5">
      <c r="A178" s="523">
        <f>1+A170</f>
        <v>15</v>
      </c>
      <c r="B178" s="315" t="s">
        <v>888</v>
      </c>
      <c r="C178" s="318"/>
      <c r="D178" s="536"/>
      <c r="E178" s="530"/>
    </row>
    <row r="179" spans="1:5" ht="15.75" customHeight="1">
      <c r="A179" s="524"/>
      <c r="B179" s="522" t="s">
        <v>887</v>
      </c>
      <c r="C179" s="314" t="s">
        <v>886</v>
      </c>
      <c r="D179" s="534"/>
      <c r="E179" s="528"/>
    </row>
    <row r="180" spans="1:5">
      <c r="A180" s="524"/>
      <c r="B180" s="522" t="s">
        <v>856</v>
      </c>
      <c r="C180" s="314" t="s">
        <v>855</v>
      </c>
      <c r="D180" s="534"/>
      <c r="E180" s="528"/>
    </row>
    <row r="181" spans="1:5" ht="15.75" customHeight="1" thickBot="1">
      <c r="A181" s="557"/>
      <c r="B181" s="319" t="s">
        <v>885</v>
      </c>
      <c r="C181" s="320" t="s">
        <v>884</v>
      </c>
      <c r="D181" s="547"/>
      <c r="E181" s="532"/>
    </row>
    <row r="182" spans="1:5" ht="15.75" customHeight="1">
      <c r="A182" s="321"/>
      <c r="B182" s="322"/>
      <c r="C182" s="323"/>
      <c r="D182" s="324"/>
    </row>
    <row r="183" spans="1:5" ht="17.25" thickBot="1">
      <c r="A183" s="306" t="s">
        <v>883</v>
      </c>
    </row>
    <row r="184" spans="1:5" ht="27.75" customHeight="1" thickBot="1">
      <c r="A184" s="325" t="s">
        <v>0</v>
      </c>
      <c r="B184" s="326" t="s">
        <v>882</v>
      </c>
      <c r="C184" s="326" t="s">
        <v>5</v>
      </c>
      <c r="D184" s="326" t="s">
        <v>6</v>
      </c>
      <c r="E184" s="261" t="s">
        <v>41</v>
      </c>
    </row>
    <row r="185" spans="1:5">
      <c r="A185" s="327">
        <v>1</v>
      </c>
      <c r="B185" s="328" t="s">
        <v>7</v>
      </c>
      <c r="C185" s="329" t="s">
        <v>1887</v>
      </c>
      <c r="D185" s="539"/>
      <c r="E185" s="542"/>
    </row>
    <row r="186" spans="1:5" ht="25.5">
      <c r="A186" s="549">
        <f>1+A185</f>
        <v>2</v>
      </c>
      <c r="B186" s="550" t="s">
        <v>881</v>
      </c>
      <c r="C186" s="551" t="s">
        <v>1888</v>
      </c>
      <c r="D186" s="539"/>
      <c r="E186" s="542"/>
    </row>
    <row r="187" spans="1:5">
      <c r="A187" s="549">
        <f>1+A186</f>
        <v>3</v>
      </c>
      <c r="B187" s="550" t="s">
        <v>880</v>
      </c>
      <c r="C187" s="551" t="s">
        <v>1887</v>
      </c>
      <c r="D187" s="539"/>
      <c r="E187" s="542"/>
    </row>
    <row r="188" spans="1:5">
      <c r="A188" s="519">
        <f>1+A187</f>
        <v>4</v>
      </c>
      <c r="B188" s="520" t="s">
        <v>1623</v>
      </c>
      <c r="C188" s="330" t="s">
        <v>1884</v>
      </c>
      <c r="D188" s="537"/>
      <c r="E188" s="540"/>
    </row>
    <row r="189" spans="1:5">
      <c r="A189" s="558">
        <f>1+A188</f>
        <v>5</v>
      </c>
      <c r="B189" s="520" t="s">
        <v>879</v>
      </c>
      <c r="C189" s="330" t="s">
        <v>878</v>
      </c>
      <c r="D189" s="537"/>
      <c r="E189" s="540"/>
    </row>
    <row r="190" spans="1:5" ht="25.5">
      <c r="A190" s="559"/>
      <c r="B190" s="548" t="s">
        <v>877</v>
      </c>
      <c r="C190" s="330" t="s">
        <v>876</v>
      </c>
      <c r="D190" s="537"/>
      <c r="E190" s="540"/>
    </row>
    <row r="191" spans="1:5" ht="15.75" customHeight="1">
      <c r="A191" s="559"/>
      <c r="B191" s="545"/>
      <c r="C191" s="330" t="s">
        <v>875</v>
      </c>
      <c r="D191" s="537"/>
      <c r="E191" s="540"/>
    </row>
    <row r="192" spans="1:5" ht="15.75" customHeight="1">
      <c r="A192" s="559"/>
      <c r="B192" s="545"/>
      <c r="C192" s="314" t="s">
        <v>874</v>
      </c>
      <c r="D192" s="537"/>
      <c r="E192" s="540"/>
    </row>
    <row r="193" spans="1:11" ht="15.75" customHeight="1">
      <c r="A193" s="559"/>
      <c r="B193" s="545"/>
      <c r="C193" s="330" t="s">
        <v>873</v>
      </c>
      <c r="D193" s="537"/>
      <c r="E193" s="540"/>
      <c r="J193" s="526"/>
    </row>
    <row r="194" spans="1:11" ht="15.75" customHeight="1">
      <c r="A194" s="559"/>
      <c r="B194" s="545"/>
      <c r="C194" s="330" t="s">
        <v>872</v>
      </c>
      <c r="D194" s="537"/>
      <c r="E194" s="540"/>
    </row>
    <row r="195" spans="1:11" ht="15.75" customHeight="1">
      <c r="A195" s="559"/>
      <c r="B195" s="545"/>
      <c r="C195" s="330" t="s">
        <v>871</v>
      </c>
      <c r="D195" s="537"/>
      <c r="E195" s="540"/>
    </row>
    <row r="196" spans="1:11" ht="15.75" customHeight="1">
      <c r="A196" s="559"/>
      <c r="B196" s="545"/>
      <c r="C196" s="330" t="s">
        <v>870</v>
      </c>
      <c r="D196" s="537"/>
      <c r="E196" s="540"/>
    </row>
    <row r="197" spans="1:11" ht="15.75" customHeight="1">
      <c r="A197" s="559"/>
      <c r="B197" s="545"/>
      <c r="C197" s="330" t="s">
        <v>869</v>
      </c>
      <c r="D197" s="537"/>
      <c r="E197" s="540"/>
    </row>
    <row r="198" spans="1:11">
      <c r="A198" s="549"/>
      <c r="B198" s="543"/>
      <c r="C198" s="330" t="s">
        <v>868</v>
      </c>
      <c r="D198" s="330"/>
      <c r="E198" s="540"/>
    </row>
    <row r="199" spans="1:11">
      <c r="A199" s="519">
        <f>1+A189</f>
        <v>6</v>
      </c>
      <c r="B199" s="520" t="s">
        <v>867</v>
      </c>
      <c r="C199" s="330" t="s">
        <v>866</v>
      </c>
      <c r="D199" s="538"/>
      <c r="E199" s="540"/>
    </row>
    <row r="200" spans="1:11" ht="30.75" customHeight="1">
      <c r="A200" s="519">
        <f>1+A199</f>
        <v>7</v>
      </c>
      <c r="B200" s="520" t="s">
        <v>865</v>
      </c>
      <c r="C200" s="330" t="s">
        <v>1624</v>
      </c>
      <c r="D200" s="538"/>
      <c r="E200" s="540"/>
    </row>
    <row r="201" spans="1:11" ht="38.25">
      <c r="A201" s="519">
        <f>1+A200</f>
        <v>8</v>
      </c>
      <c r="B201" s="520" t="s">
        <v>856</v>
      </c>
      <c r="C201" s="330" t="s">
        <v>864</v>
      </c>
      <c r="D201" s="538"/>
      <c r="E201" s="540"/>
    </row>
    <row r="202" spans="1:11" ht="21" customHeight="1">
      <c r="A202" s="694">
        <f>1+A201</f>
        <v>9</v>
      </c>
      <c r="B202" s="695" t="s">
        <v>863</v>
      </c>
      <c r="C202" s="330" t="s">
        <v>862</v>
      </c>
      <c r="D202" s="330"/>
      <c r="E202" s="540"/>
    </row>
    <row r="203" spans="1:11" ht="26.25" customHeight="1">
      <c r="A203" s="694"/>
      <c r="B203" s="695"/>
      <c r="C203" s="330" t="s">
        <v>861</v>
      </c>
      <c r="D203" s="537"/>
      <c r="E203" s="540"/>
      <c r="K203" s="526"/>
    </row>
    <row r="204" spans="1:11">
      <c r="A204" s="519">
        <f>1+A202</f>
        <v>10</v>
      </c>
      <c r="B204" s="520" t="s">
        <v>860</v>
      </c>
      <c r="C204" s="330" t="s">
        <v>859</v>
      </c>
      <c r="D204" s="538"/>
      <c r="E204" s="540"/>
    </row>
    <row r="205" spans="1:11">
      <c r="A205" s="519">
        <f>1+A204</f>
        <v>11</v>
      </c>
      <c r="B205" s="520" t="s">
        <v>858</v>
      </c>
      <c r="C205" s="330" t="s">
        <v>857</v>
      </c>
      <c r="D205" s="330"/>
      <c r="E205" s="540"/>
    </row>
    <row r="206" spans="1:11">
      <c r="A206" s="519">
        <f>1+A205</f>
        <v>12</v>
      </c>
      <c r="B206" s="520" t="s">
        <v>856</v>
      </c>
      <c r="C206" s="330" t="s">
        <v>855</v>
      </c>
      <c r="D206" s="538"/>
      <c r="E206" s="540"/>
    </row>
    <row r="207" spans="1:11">
      <c r="A207" s="558">
        <f>1+A206</f>
        <v>13</v>
      </c>
      <c r="B207" s="548" t="s">
        <v>854</v>
      </c>
      <c r="C207" s="330" t="s">
        <v>853</v>
      </c>
      <c r="D207" s="330"/>
      <c r="E207" s="540"/>
    </row>
    <row r="208" spans="1:11">
      <c r="A208" s="559"/>
      <c r="B208" s="545"/>
      <c r="C208" s="330" t="s">
        <v>852</v>
      </c>
      <c r="D208" s="330"/>
      <c r="E208" s="540"/>
    </row>
    <row r="209" spans="1:5" ht="25.5">
      <c r="A209" s="559"/>
      <c r="B209" s="545"/>
      <c r="C209" s="330" t="s">
        <v>851</v>
      </c>
      <c r="D209" s="330"/>
      <c r="E209" s="540"/>
    </row>
    <row r="210" spans="1:5" ht="25.5">
      <c r="A210" s="559"/>
      <c r="B210" s="545"/>
      <c r="C210" s="330" t="s">
        <v>850</v>
      </c>
      <c r="D210" s="330"/>
      <c r="E210" s="540"/>
    </row>
    <row r="211" spans="1:5" ht="25.5">
      <c r="A211" s="549"/>
      <c r="B211" s="543"/>
      <c r="C211" s="330" t="s">
        <v>849</v>
      </c>
      <c r="D211" s="330"/>
      <c r="E211" s="540"/>
    </row>
    <row r="212" spans="1:5" ht="39" thickBot="1">
      <c r="A212" s="331">
        <f>1+A207</f>
        <v>14</v>
      </c>
      <c r="B212" s="332" t="s">
        <v>848</v>
      </c>
      <c r="C212" s="333" t="s">
        <v>847</v>
      </c>
      <c r="D212" s="333"/>
      <c r="E212" s="541"/>
    </row>
  </sheetData>
  <mergeCells count="15">
    <mergeCell ref="A2:E3"/>
    <mergeCell ref="A202:A203"/>
    <mergeCell ref="B202:B203"/>
    <mergeCell ref="A79:A81"/>
    <mergeCell ref="A69:A78"/>
    <mergeCell ref="D70:D73"/>
    <mergeCell ref="D74:D78"/>
    <mergeCell ref="B4:E4"/>
    <mergeCell ref="A45:A54"/>
    <mergeCell ref="E70:E73"/>
    <mergeCell ref="E74:E78"/>
    <mergeCell ref="A25:A33"/>
    <mergeCell ref="A34:A39"/>
    <mergeCell ref="A40:A44"/>
    <mergeCell ref="A55:A68"/>
  </mergeCells>
  <pageMargins left="0.70866141732283472" right="0.70866141732283472" top="0.74803149606299213" bottom="0.74803149606299213" header="0.31496062992125984" footer="0.31496062992125984"/>
  <pageSetup scale="54" orientation="portrait" r:id="rId1"/>
  <headerFooter>
    <oddFooter>&amp;C&amp;P de &amp;N&amp;R&amp;A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41"/>
  <sheetViews>
    <sheetView showGridLines="0" zoomScaleNormal="100" zoomScaleSheetLayoutView="100" workbookViewId="0">
      <selection activeCell="I4" sqref="I4"/>
    </sheetView>
  </sheetViews>
  <sheetFormatPr baseColWidth="10" defaultColWidth="11.42578125" defaultRowHeight="12.75"/>
  <cols>
    <col min="1" max="1" width="8.28515625" style="624" customWidth="1"/>
    <col min="2" max="2" width="34.140625" style="625" customWidth="1"/>
    <col min="3" max="3" width="25.5703125" style="626" customWidth="1"/>
    <col min="4" max="5" width="21" style="626" customWidth="1"/>
    <col min="6" max="6" width="17.7109375" style="624" customWidth="1"/>
    <col min="7" max="16384" width="11.42578125" style="624"/>
  </cols>
  <sheetData>
    <row r="1" spans="1:8" ht="30" customHeight="1"/>
    <row r="2" spans="1:8" ht="14.25" customHeight="1">
      <c r="A2" s="682" t="s">
        <v>1975</v>
      </c>
      <c r="B2" s="682"/>
      <c r="C2" s="682"/>
      <c r="D2" s="682"/>
      <c r="E2" s="682"/>
      <c r="F2" s="627"/>
      <c r="G2" s="627"/>
    </row>
    <row r="3" spans="1:8" ht="54" customHeight="1">
      <c r="A3" s="682"/>
      <c r="B3" s="682"/>
      <c r="C3" s="682"/>
      <c r="D3" s="682"/>
      <c r="E3" s="682"/>
      <c r="F3" s="628"/>
      <c r="G3" s="629"/>
    </row>
    <row r="4" spans="1:8" ht="34.15" customHeight="1">
      <c r="A4" s="335"/>
      <c r="B4" s="681" t="s">
        <v>1963</v>
      </c>
      <c r="C4" s="681"/>
      <c r="D4" s="681"/>
      <c r="E4" s="681"/>
      <c r="F4" s="627"/>
      <c r="G4" s="627"/>
    </row>
    <row r="5" spans="1:8" ht="15.75">
      <c r="A5" s="630"/>
      <c r="C5" s="631"/>
      <c r="D5" s="631"/>
      <c r="E5" s="632"/>
      <c r="F5" s="631"/>
      <c r="G5" s="631"/>
    </row>
    <row r="6" spans="1:8" ht="15.75">
      <c r="A6" s="627"/>
      <c r="B6" s="627"/>
      <c r="C6" s="633"/>
      <c r="D6" s="633"/>
      <c r="E6" s="634"/>
      <c r="F6" s="631"/>
      <c r="G6" s="627"/>
    </row>
    <row r="7" spans="1:8" s="16" customFormat="1" ht="18">
      <c r="A7" s="342"/>
      <c r="B7" s="343" t="s">
        <v>39</v>
      </c>
      <c r="C7" s="344"/>
      <c r="D7" s="343" t="s">
        <v>38</v>
      </c>
      <c r="E7" s="620"/>
      <c r="F7" s="345"/>
      <c r="G7" s="345"/>
    </row>
    <row r="8" spans="1:8" s="619" customFormat="1" ht="15.75">
      <c r="A8" s="335"/>
      <c r="B8" s="622"/>
      <c r="C8" s="622"/>
      <c r="D8" s="622"/>
      <c r="E8" s="622"/>
      <c r="F8" s="339"/>
      <c r="G8" s="335"/>
      <c r="H8" s="335"/>
    </row>
    <row r="9" spans="1:8" s="304" customFormat="1" ht="18">
      <c r="A9" s="1" t="s">
        <v>1826</v>
      </c>
      <c r="B9" s="2"/>
      <c r="C9" s="3"/>
      <c r="D9" s="1"/>
      <c r="E9" s="305"/>
      <c r="F9" s="305"/>
    </row>
    <row r="10" spans="1:8" ht="8.25" customHeight="1"/>
    <row r="11" spans="1:8" s="635" customFormat="1" ht="15.75">
      <c r="A11" s="702" t="s">
        <v>1828</v>
      </c>
      <c r="B11" s="702"/>
      <c r="C11" s="702"/>
      <c r="D11" s="702"/>
      <c r="E11" s="702"/>
      <c r="F11" s="259"/>
      <c r="G11" s="259"/>
    </row>
    <row r="12" spans="1:8" ht="15.75">
      <c r="A12" s="701" t="s">
        <v>1922</v>
      </c>
      <c r="B12" s="701"/>
      <c r="C12" s="701"/>
      <c r="D12" s="701"/>
      <c r="E12" s="701"/>
    </row>
    <row r="13" spans="1:8" s="636" customFormat="1">
      <c r="A13" s="648"/>
      <c r="B13" s="649"/>
      <c r="C13" s="650"/>
      <c r="D13" s="650"/>
      <c r="E13" s="650"/>
    </row>
    <row r="14" spans="1:8" s="636" customFormat="1" ht="13.5" thickBot="1">
      <c r="A14" s="703" t="s">
        <v>0</v>
      </c>
      <c r="B14" s="703" t="s">
        <v>40</v>
      </c>
      <c r="C14" s="705" t="s">
        <v>1860</v>
      </c>
      <c r="D14" s="706"/>
      <c r="E14" s="707"/>
    </row>
    <row r="15" spans="1:8" ht="24.75" thickBot="1">
      <c r="A15" s="704"/>
      <c r="B15" s="704"/>
      <c r="C15" s="637" t="s">
        <v>5</v>
      </c>
      <c r="D15" s="637" t="s">
        <v>6</v>
      </c>
      <c r="E15" s="638" t="s">
        <v>41</v>
      </c>
    </row>
    <row r="16" spans="1:8">
      <c r="A16" s="652">
        <v>1</v>
      </c>
      <c r="B16" s="639" t="s">
        <v>7</v>
      </c>
      <c r="C16" s="667" t="s">
        <v>653</v>
      </c>
      <c r="D16" s="640"/>
      <c r="E16" s="640"/>
    </row>
    <row r="17" spans="1:5">
      <c r="A17" s="652">
        <f>1+A16</f>
        <v>2</v>
      </c>
      <c r="B17" s="639" t="s">
        <v>8</v>
      </c>
      <c r="C17" s="667" t="s">
        <v>653</v>
      </c>
      <c r="D17" s="640"/>
      <c r="E17" s="640"/>
    </row>
    <row r="18" spans="1:5">
      <c r="A18" s="652">
        <f>1+A17</f>
        <v>3</v>
      </c>
      <c r="B18" s="639" t="s">
        <v>20</v>
      </c>
      <c r="C18" s="667" t="s">
        <v>653</v>
      </c>
      <c r="D18" s="640"/>
      <c r="E18" s="640"/>
    </row>
    <row r="19" spans="1:5">
      <c r="A19" s="652">
        <f>1+A18</f>
        <v>4</v>
      </c>
      <c r="B19" s="639" t="s">
        <v>1960</v>
      </c>
      <c r="C19" s="667">
        <v>6</v>
      </c>
      <c r="D19" s="640"/>
      <c r="E19" s="640"/>
    </row>
    <row r="20" spans="1:5">
      <c r="A20" s="652">
        <f>1+A19</f>
        <v>5</v>
      </c>
      <c r="B20" s="639" t="s">
        <v>1959</v>
      </c>
      <c r="C20" s="667">
        <v>3</v>
      </c>
      <c r="D20" s="640"/>
      <c r="E20" s="640"/>
    </row>
    <row r="21" spans="1:5">
      <c r="A21" s="652">
        <f>1+A20</f>
        <v>6</v>
      </c>
      <c r="B21" s="639" t="s">
        <v>1829</v>
      </c>
      <c r="C21" s="640" t="s">
        <v>1861</v>
      </c>
      <c r="D21" s="640"/>
      <c r="E21" s="640"/>
    </row>
    <row r="22" spans="1:5">
      <c r="A22" s="652">
        <f t="shared" ref="A22:A45" si="0">1+A21</f>
        <v>7</v>
      </c>
      <c r="B22" s="639" t="s">
        <v>1830</v>
      </c>
      <c r="C22" s="640" t="s">
        <v>1856</v>
      </c>
      <c r="D22" s="640"/>
      <c r="E22" s="640"/>
    </row>
    <row r="23" spans="1:5">
      <c r="A23" s="652">
        <f t="shared" si="0"/>
        <v>8</v>
      </c>
      <c r="B23" s="639" t="s">
        <v>1831</v>
      </c>
      <c r="C23" s="640" t="s">
        <v>1862</v>
      </c>
      <c r="D23" s="640"/>
      <c r="E23" s="640"/>
    </row>
    <row r="24" spans="1:5">
      <c r="A24" s="652">
        <f t="shared" si="0"/>
        <v>9</v>
      </c>
      <c r="B24" s="639" t="s">
        <v>1832</v>
      </c>
      <c r="C24" s="640" t="s">
        <v>1863</v>
      </c>
      <c r="D24" s="640"/>
      <c r="E24" s="640"/>
    </row>
    <row r="25" spans="1:5">
      <c r="A25" s="652">
        <f t="shared" si="0"/>
        <v>10</v>
      </c>
      <c r="B25" s="639" t="s">
        <v>1833</v>
      </c>
      <c r="C25" s="640" t="s">
        <v>1834</v>
      </c>
      <c r="D25" s="640"/>
      <c r="E25" s="640"/>
    </row>
    <row r="26" spans="1:5" ht="25.5">
      <c r="A26" s="652">
        <f t="shared" si="0"/>
        <v>11</v>
      </c>
      <c r="B26" s="639" t="s">
        <v>1835</v>
      </c>
      <c r="C26" s="640" t="s">
        <v>1864</v>
      </c>
      <c r="D26" s="640"/>
      <c r="E26" s="640"/>
    </row>
    <row r="27" spans="1:5">
      <c r="A27" s="652">
        <f t="shared" si="0"/>
        <v>12</v>
      </c>
      <c r="B27" s="639" t="s">
        <v>1836</v>
      </c>
      <c r="C27" s="640" t="s">
        <v>1837</v>
      </c>
      <c r="D27" s="640"/>
      <c r="E27" s="640"/>
    </row>
    <row r="28" spans="1:5">
      <c r="A28" s="652">
        <f t="shared" si="0"/>
        <v>13</v>
      </c>
      <c r="B28" s="639" t="s">
        <v>1838</v>
      </c>
      <c r="C28" s="640" t="s">
        <v>1865</v>
      </c>
      <c r="D28" s="640"/>
      <c r="E28" s="640"/>
    </row>
    <row r="29" spans="1:5">
      <c r="A29" s="652">
        <f t="shared" si="0"/>
        <v>14</v>
      </c>
      <c r="B29" s="639" t="s">
        <v>1839</v>
      </c>
      <c r="C29" s="640" t="s">
        <v>1866</v>
      </c>
      <c r="D29" s="640"/>
      <c r="E29" s="640"/>
    </row>
    <row r="30" spans="1:5">
      <c r="A30" s="652">
        <f t="shared" si="0"/>
        <v>15</v>
      </c>
      <c r="B30" s="639" t="s">
        <v>1840</v>
      </c>
      <c r="C30" s="640" t="s">
        <v>1867</v>
      </c>
      <c r="D30" s="640"/>
      <c r="E30" s="640"/>
    </row>
    <row r="31" spans="1:5">
      <c r="A31" s="652">
        <f t="shared" si="0"/>
        <v>16</v>
      </c>
      <c r="B31" s="639" t="s">
        <v>284</v>
      </c>
      <c r="C31" s="640" t="s">
        <v>1890</v>
      </c>
      <c r="D31" s="640"/>
      <c r="E31" s="640"/>
    </row>
    <row r="32" spans="1:5" ht="25.5">
      <c r="A32" s="652">
        <f t="shared" si="0"/>
        <v>17</v>
      </c>
      <c r="B32" s="639" t="s">
        <v>1841</v>
      </c>
      <c r="C32" s="640" t="s">
        <v>1842</v>
      </c>
      <c r="D32" s="640"/>
      <c r="E32" s="640"/>
    </row>
    <row r="33" spans="1:5" ht="25.5">
      <c r="A33" s="652">
        <f t="shared" si="0"/>
        <v>18</v>
      </c>
      <c r="B33" s="639" t="s">
        <v>1843</v>
      </c>
      <c r="C33" s="640" t="s">
        <v>1868</v>
      </c>
      <c r="D33" s="640"/>
      <c r="E33" s="640"/>
    </row>
    <row r="34" spans="1:5">
      <c r="A34" s="652">
        <f t="shared" si="0"/>
        <v>19</v>
      </c>
      <c r="B34" s="639" t="s">
        <v>1857</v>
      </c>
      <c r="C34" s="640" t="s">
        <v>1858</v>
      </c>
      <c r="D34" s="640"/>
      <c r="E34" s="640"/>
    </row>
    <row r="35" spans="1:5" ht="25.5">
      <c r="A35" s="652">
        <f t="shared" si="0"/>
        <v>20</v>
      </c>
      <c r="B35" s="639" t="s">
        <v>1844</v>
      </c>
      <c r="C35" s="640" t="s">
        <v>1869</v>
      </c>
      <c r="D35" s="640"/>
      <c r="E35" s="640"/>
    </row>
    <row r="36" spans="1:5" ht="25.5">
      <c r="A36" s="652">
        <f t="shared" si="0"/>
        <v>21</v>
      </c>
      <c r="B36" s="639" t="s">
        <v>1845</v>
      </c>
      <c r="C36" s="640" t="s">
        <v>1870</v>
      </c>
      <c r="D36" s="640"/>
      <c r="E36" s="640"/>
    </row>
    <row r="37" spans="1:5" ht="63.75">
      <c r="A37" s="652">
        <f t="shared" si="0"/>
        <v>22</v>
      </c>
      <c r="B37" s="639" t="s">
        <v>1846</v>
      </c>
      <c r="C37" s="640" t="s">
        <v>1891</v>
      </c>
      <c r="D37" s="640"/>
      <c r="E37" s="640"/>
    </row>
    <row r="38" spans="1:5">
      <c r="A38" s="652">
        <f t="shared" si="0"/>
        <v>23</v>
      </c>
      <c r="B38" s="639" t="s">
        <v>500</v>
      </c>
      <c r="C38" s="640" t="s">
        <v>1859</v>
      </c>
      <c r="D38" s="640"/>
      <c r="E38" s="640"/>
    </row>
    <row r="39" spans="1:5" ht="38.25">
      <c r="A39" s="652">
        <f t="shared" si="0"/>
        <v>24</v>
      </c>
      <c r="B39" s="639" t="s">
        <v>1847</v>
      </c>
      <c r="C39" s="640" t="s">
        <v>1920</v>
      </c>
      <c r="D39" s="640"/>
      <c r="E39" s="640"/>
    </row>
    <row r="40" spans="1:5">
      <c r="A40" s="652">
        <f t="shared" si="0"/>
        <v>25</v>
      </c>
      <c r="B40" s="639" t="s">
        <v>1750</v>
      </c>
      <c r="C40" s="640" t="s">
        <v>1848</v>
      </c>
      <c r="D40" s="640"/>
      <c r="E40" s="640"/>
    </row>
    <row r="41" spans="1:5">
      <c r="A41" s="652">
        <f t="shared" si="0"/>
        <v>26</v>
      </c>
      <c r="B41" s="639" t="s">
        <v>1849</v>
      </c>
      <c r="C41" s="640" t="s">
        <v>1850</v>
      </c>
      <c r="D41" s="640"/>
      <c r="E41" s="640"/>
    </row>
    <row r="42" spans="1:5">
      <c r="A42" s="652">
        <f t="shared" si="0"/>
        <v>27</v>
      </c>
      <c r="B42" s="639" t="s">
        <v>1851</v>
      </c>
      <c r="C42" s="640" t="s">
        <v>1872</v>
      </c>
      <c r="D42" s="640"/>
      <c r="E42" s="640"/>
    </row>
    <row r="43" spans="1:5" ht="38.25">
      <c r="A43" s="652">
        <f t="shared" si="0"/>
        <v>28</v>
      </c>
      <c r="B43" s="639" t="s">
        <v>1852</v>
      </c>
      <c r="C43" s="640" t="s">
        <v>1853</v>
      </c>
      <c r="D43" s="640"/>
      <c r="E43" s="640"/>
    </row>
    <row r="44" spans="1:5">
      <c r="A44" s="652">
        <f t="shared" si="0"/>
        <v>29</v>
      </c>
      <c r="B44" s="639" t="s">
        <v>1854</v>
      </c>
      <c r="C44" s="640" t="s">
        <v>1873</v>
      </c>
      <c r="D44" s="640"/>
      <c r="E44" s="640"/>
    </row>
    <row r="45" spans="1:5" ht="51">
      <c r="A45" s="652">
        <f t="shared" si="0"/>
        <v>30</v>
      </c>
      <c r="B45" s="639" t="s">
        <v>1855</v>
      </c>
      <c r="C45" s="640" t="s">
        <v>1889</v>
      </c>
      <c r="D45" s="640"/>
      <c r="E45" s="640"/>
    </row>
    <row r="46" spans="1:5">
      <c r="A46" s="668"/>
      <c r="B46" s="669"/>
      <c r="C46" s="670"/>
      <c r="D46" s="670"/>
      <c r="E46" s="670"/>
    </row>
    <row r="47" spans="1:5">
      <c r="A47" s="668"/>
      <c r="B47" s="669"/>
      <c r="C47" s="670"/>
      <c r="D47" s="670"/>
      <c r="E47" s="670"/>
    </row>
    <row r="48" spans="1:5" ht="15.75">
      <c r="A48" s="701" t="s">
        <v>1921</v>
      </c>
      <c r="B48" s="701"/>
      <c r="C48" s="701"/>
      <c r="D48" s="701"/>
      <c r="E48" s="701"/>
    </row>
    <row r="49" spans="1:5">
      <c r="A49" s="648"/>
      <c r="B49" s="649"/>
      <c r="C49" s="650"/>
      <c r="D49" s="650"/>
      <c r="E49" s="650"/>
    </row>
    <row r="50" spans="1:5" ht="13.5" thickBot="1">
      <c r="A50" s="703" t="s">
        <v>0</v>
      </c>
      <c r="B50" s="703" t="s">
        <v>40</v>
      </c>
      <c r="C50" s="705" t="s">
        <v>1944</v>
      </c>
      <c r="D50" s="706"/>
      <c r="E50" s="707"/>
    </row>
    <row r="51" spans="1:5" ht="24.75" thickBot="1">
      <c r="A51" s="704"/>
      <c r="B51" s="704"/>
      <c r="C51" s="653" t="s">
        <v>5</v>
      </c>
      <c r="D51" s="653" t="s">
        <v>6</v>
      </c>
      <c r="E51" s="638" t="s">
        <v>41</v>
      </c>
    </row>
    <row r="52" spans="1:5">
      <c r="A52" s="652">
        <v>1</v>
      </c>
      <c r="B52" s="639" t="s">
        <v>7</v>
      </c>
      <c r="C52" s="667" t="s">
        <v>653</v>
      </c>
      <c r="D52" s="640"/>
      <c r="E52" s="640"/>
    </row>
    <row r="53" spans="1:5">
      <c r="A53" s="652">
        <f>1+A52</f>
        <v>2</v>
      </c>
      <c r="B53" s="639" t="s">
        <v>8</v>
      </c>
      <c r="C53" s="667" t="s">
        <v>653</v>
      </c>
      <c r="D53" s="640"/>
      <c r="E53" s="640"/>
    </row>
    <row r="54" spans="1:5">
      <c r="A54" s="652">
        <f t="shared" ref="A54:A80" si="1">1+A53</f>
        <v>3</v>
      </c>
      <c r="B54" s="639" t="s">
        <v>20</v>
      </c>
      <c r="C54" s="667" t="s">
        <v>653</v>
      </c>
      <c r="D54" s="640"/>
      <c r="E54" s="640"/>
    </row>
    <row r="55" spans="1:5">
      <c r="A55" s="652">
        <f t="shared" si="1"/>
        <v>4</v>
      </c>
      <c r="B55" s="639" t="s">
        <v>1961</v>
      </c>
      <c r="C55" s="671">
        <v>1</v>
      </c>
      <c r="D55" s="640"/>
      <c r="E55" s="640"/>
    </row>
    <row r="56" spans="1:5">
      <c r="A56" s="672"/>
      <c r="B56" s="639" t="s">
        <v>1962</v>
      </c>
      <c r="C56" s="671">
        <v>1</v>
      </c>
      <c r="D56" s="640"/>
      <c r="E56" s="640"/>
    </row>
    <row r="57" spans="1:5">
      <c r="A57" s="652">
        <f>1+A55</f>
        <v>5</v>
      </c>
      <c r="B57" s="639" t="s">
        <v>1829</v>
      </c>
      <c r="C57" s="640" t="s">
        <v>1924</v>
      </c>
      <c r="D57" s="640"/>
      <c r="E57" s="640"/>
    </row>
    <row r="58" spans="1:5">
      <c r="A58" s="652">
        <f t="shared" si="1"/>
        <v>6</v>
      </c>
      <c r="B58" s="639" t="s">
        <v>1831</v>
      </c>
      <c r="C58" s="640" t="s">
        <v>1925</v>
      </c>
      <c r="D58" s="640"/>
      <c r="E58" s="640"/>
    </row>
    <row r="59" spans="1:5">
      <c r="A59" s="652">
        <f t="shared" si="1"/>
        <v>7</v>
      </c>
      <c r="B59" s="639" t="s">
        <v>1832</v>
      </c>
      <c r="C59" s="640" t="s">
        <v>1925</v>
      </c>
      <c r="D59" s="640"/>
      <c r="E59" s="640"/>
    </row>
    <row r="60" spans="1:5">
      <c r="A60" s="652">
        <f t="shared" si="1"/>
        <v>8</v>
      </c>
      <c r="B60" s="639" t="s">
        <v>1833</v>
      </c>
      <c r="C60" s="640" t="s">
        <v>1834</v>
      </c>
      <c r="D60" s="640"/>
      <c r="E60" s="640"/>
    </row>
    <row r="61" spans="1:5" ht="25.5">
      <c r="A61" s="652">
        <f t="shared" si="1"/>
        <v>9</v>
      </c>
      <c r="B61" s="639" t="s">
        <v>1835</v>
      </c>
      <c r="C61" s="640" t="s">
        <v>1864</v>
      </c>
      <c r="D61" s="640"/>
      <c r="E61" s="640"/>
    </row>
    <row r="62" spans="1:5">
      <c r="A62" s="652">
        <f t="shared" si="1"/>
        <v>10</v>
      </c>
      <c r="B62" s="639" t="s">
        <v>1836</v>
      </c>
      <c r="C62" s="640" t="s">
        <v>1837</v>
      </c>
      <c r="D62" s="640"/>
      <c r="E62" s="640"/>
    </row>
    <row r="63" spans="1:5">
      <c r="A63" s="652">
        <f t="shared" si="1"/>
        <v>11</v>
      </c>
      <c r="B63" s="639" t="s">
        <v>1838</v>
      </c>
      <c r="C63" s="640" t="s">
        <v>1926</v>
      </c>
      <c r="D63" s="640"/>
      <c r="E63" s="640"/>
    </row>
    <row r="64" spans="1:5">
      <c r="A64" s="652">
        <f t="shared" si="1"/>
        <v>12</v>
      </c>
      <c r="B64" s="639" t="s">
        <v>1839</v>
      </c>
      <c r="C64" s="640" t="s">
        <v>1866</v>
      </c>
      <c r="D64" s="640"/>
      <c r="E64" s="640"/>
    </row>
    <row r="65" spans="1:5">
      <c r="A65" s="652">
        <f t="shared" si="1"/>
        <v>13</v>
      </c>
      <c r="B65" s="639" t="s">
        <v>1840</v>
      </c>
      <c r="C65" s="640" t="s">
        <v>1867</v>
      </c>
      <c r="D65" s="640"/>
      <c r="E65" s="640"/>
    </row>
    <row r="66" spans="1:5">
      <c r="A66" s="652">
        <f t="shared" si="1"/>
        <v>14</v>
      </c>
      <c r="B66" s="639" t="s">
        <v>284</v>
      </c>
      <c r="C66" s="640" t="s">
        <v>1890</v>
      </c>
      <c r="D66" s="640"/>
      <c r="E66" s="640"/>
    </row>
    <row r="67" spans="1:5" ht="25.5">
      <c r="A67" s="652">
        <f t="shared" si="1"/>
        <v>15</v>
      </c>
      <c r="B67" s="639" t="s">
        <v>1841</v>
      </c>
      <c r="C67" s="640" t="s">
        <v>1842</v>
      </c>
      <c r="D67" s="640"/>
      <c r="E67" s="640"/>
    </row>
    <row r="68" spans="1:5" ht="25.5">
      <c r="A68" s="652">
        <f t="shared" si="1"/>
        <v>16</v>
      </c>
      <c r="B68" s="639" t="s">
        <v>1843</v>
      </c>
      <c r="C68" s="640" t="s">
        <v>1868</v>
      </c>
      <c r="D68" s="640"/>
      <c r="E68" s="640"/>
    </row>
    <row r="69" spans="1:5">
      <c r="A69" s="652">
        <f t="shared" si="1"/>
        <v>17</v>
      </c>
      <c r="B69" s="639" t="s">
        <v>1857</v>
      </c>
      <c r="C69" s="640" t="s">
        <v>1858</v>
      </c>
      <c r="D69" s="640"/>
      <c r="E69" s="640"/>
    </row>
    <row r="70" spans="1:5" ht="25.5">
      <c r="A70" s="652">
        <f t="shared" si="1"/>
        <v>18</v>
      </c>
      <c r="B70" s="639" t="s">
        <v>1844</v>
      </c>
      <c r="C70" s="640" t="s">
        <v>1927</v>
      </c>
      <c r="D70" s="640"/>
      <c r="E70" s="640"/>
    </row>
    <row r="71" spans="1:5" ht="25.5">
      <c r="A71" s="652">
        <f t="shared" si="1"/>
        <v>19</v>
      </c>
      <c r="B71" s="639" t="s">
        <v>1845</v>
      </c>
      <c r="C71" s="640" t="s">
        <v>1870</v>
      </c>
      <c r="D71" s="640"/>
      <c r="E71" s="640"/>
    </row>
    <row r="72" spans="1:5" ht="63.75">
      <c r="A72" s="652">
        <f t="shared" si="1"/>
        <v>20</v>
      </c>
      <c r="B72" s="639" t="s">
        <v>1846</v>
      </c>
      <c r="C72" s="640" t="s">
        <v>1891</v>
      </c>
      <c r="D72" s="640"/>
      <c r="E72" s="640"/>
    </row>
    <row r="73" spans="1:5">
      <c r="A73" s="652">
        <f t="shared" si="1"/>
        <v>21</v>
      </c>
      <c r="B73" s="639" t="s">
        <v>500</v>
      </c>
      <c r="C73" s="640" t="s">
        <v>1928</v>
      </c>
      <c r="D73" s="640"/>
      <c r="E73" s="640"/>
    </row>
    <row r="74" spans="1:5" ht="38.25">
      <c r="A74" s="652">
        <f t="shared" si="1"/>
        <v>22</v>
      </c>
      <c r="B74" s="639" t="s">
        <v>1847</v>
      </c>
      <c r="C74" s="640" t="s">
        <v>1929</v>
      </c>
      <c r="D74" s="640"/>
      <c r="E74" s="640"/>
    </row>
    <row r="75" spans="1:5">
      <c r="A75" s="652">
        <f t="shared" si="1"/>
        <v>23</v>
      </c>
      <c r="B75" s="639" t="s">
        <v>1750</v>
      </c>
      <c r="C75" s="640" t="s">
        <v>1848</v>
      </c>
      <c r="D75" s="640"/>
      <c r="E75" s="640"/>
    </row>
    <row r="76" spans="1:5">
      <c r="A76" s="652">
        <f t="shared" si="1"/>
        <v>24</v>
      </c>
      <c r="B76" s="639" t="s">
        <v>1849</v>
      </c>
      <c r="C76" s="640" t="s">
        <v>1850</v>
      </c>
      <c r="D76" s="640"/>
      <c r="E76" s="640"/>
    </row>
    <row r="77" spans="1:5">
      <c r="A77" s="652">
        <f t="shared" si="1"/>
        <v>25</v>
      </c>
      <c r="B77" s="639" t="s">
        <v>1851</v>
      </c>
      <c r="C77" s="640" t="s">
        <v>1872</v>
      </c>
      <c r="D77" s="640"/>
      <c r="E77" s="640"/>
    </row>
    <row r="78" spans="1:5" ht="76.5">
      <c r="A78" s="652">
        <f t="shared" si="1"/>
        <v>26</v>
      </c>
      <c r="B78" s="639" t="s">
        <v>1852</v>
      </c>
      <c r="C78" s="640" t="s">
        <v>1930</v>
      </c>
      <c r="D78" s="640"/>
      <c r="E78" s="640"/>
    </row>
    <row r="79" spans="1:5">
      <c r="A79" s="652">
        <f t="shared" si="1"/>
        <v>27</v>
      </c>
      <c r="B79" s="639" t="s">
        <v>1854</v>
      </c>
      <c r="C79" s="640" t="s">
        <v>1873</v>
      </c>
      <c r="D79" s="640"/>
      <c r="E79" s="640"/>
    </row>
    <row r="80" spans="1:5" ht="51">
      <c r="A80" s="652">
        <f t="shared" si="1"/>
        <v>28</v>
      </c>
      <c r="B80" s="639" t="s">
        <v>1855</v>
      </c>
      <c r="C80" s="640" t="s">
        <v>1931</v>
      </c>
      <c r="D80" s="640"/>
      <c r="E80" s="640"/>
    </row>
    <row r="81" spans="1:5">
      <c r="A81" s="668"/>
      <c r="B81" s="669"/>
      <c r="C81" s="670"/>
      <c r="D81" s="670"/>
      <c r="E81" s="670"/>
    </row>
    <row r="82" spans="1:5">
      <c r="A82" s="668"/>
      <c r="B82" s="669"/>
      <c r="C82" s="670"/>
      <c r="D82" s="670"/>
      <c r="E82" s="670"/>
    </row>
    <row r="83" spans="1:5" ht="15.75">
      <c r="A83" s="701" t="s">
        <v>1945</v>
      </c>
      <c r="B83" s="701"/>
      <c r="C83" s="701"/>
      <c r="D83" s="701"/>
      <c r="E83" s="701"/>
    </row>
    <row r="84" spans="1:5" ht="13.5" thickBot="1">
      <c r="A84" s="648"/>
      <c r="B84" s="649"/>
      <c r="C84" s="650"/>
      <c r="D84" s="650"/>
      <c r="E84" s="650"/>
    </row>
    <row r="85" spans="1:5" ht="24.75" thickBot="1">
      <c r="A85" s="651" t="s">
        <v>0</v>
      </c>
      <c r="B85" s="651" t="s">
        <v>40</v>
      </c>
      <c r="C85" s="651" t="s">
        <v>5</v>
      </c>
      <c r="D85" s="651" t="s">
        <v>6</v>
      </c>
      <c r="E85" s="638" t="s">
        <v>41</v>
      </c>
    </row>
    <row r="86" spans="1:5">
      <c r="A86" s="652">
        <v>1</v>
      </c>
      <c r="B86" s="639" t="s">
        <v>7</v>
      </c>
      <c r="C86" s="667" t="s">
        <v>653</v>
      </c>
      <c r="D86" s="640"/>
      <c r="E86" s="640"/>
    </row>
    <row r="87" spans="1:5">
      <c r="A87" s="652">
        <f>1+A86</f>
        <v>2</v>
      </c>
      <c r="B87" s="639" t="s">
        <v>8</v>
      </c>
      <c r="C87" s="667" t="s">
        <v>653</v>
      </c>
      <c r="D87" s="640"/>
      <c r="E87" s="640"/>
    </row>
    <row r="88" spans="1:5">
      <c r="A88" s="652">
        <f t="shared" ref="A88:A100" si="2">1+A87</f>
        <v>3</v>
      </c>
      <c r="B88" s="639" t="s">
        <v>20</v>
      </c>
      <c r="C88" s="667" t="s">
        <v>653</v>
      </c>
      <c r="D88" s="640"/>
      <c r="E88" s="640"/>
    </row>
    <row r="89" spans="1:5">
      <c r="A89" s="652">
        <f t="shared" si="2"/>
        <v>4</v>
      </c>
      <c r="B89" s="639" t="s">
        <v>1874</v>
      </c>
      <c r="C89" s="671">
        <v>1</v>
      </c>
      <c r="D89" s="640"/>
      <c r="E89" s="640"/>
    </row>
    <row r="90" spans="1:5" ht="25.5">
      <c r="A90" s="652">
        <f t="shared" si="2"/>
        <v>5</v>
      </c>
      <c r="B90" s="639" t="s">
        <v>1829</v>
      </c>
      <c r="C90" s="640" t="s">
        <v>1932</v>
      </c>
      <c r="D90" s="640"/>
      <c r="E90" s="640"/>
    </row>
    <row r="91" spans="1:5" ht="25.5">
      <c r="A91" s="652">
        <f t="shared" si="2"/>
        <v>6</v>
      </c>
      <c r="B91" s="639" t="s">
        <v>1830</v>
      </c>
      <c r="C91" s="640" t="s">
        <v>1933</v>
      </c>
      <c r="D91" s="640"/>
      <c r="E91" s="640"/>
    </row>
    <row r="92" spans="1:5" ht="25.5">
      <c r="A92" s="652">
        <f t="shared" si="2"/>
        <v>7</v>
      </c>
      <c r="B92" s="639" t="s">
        <v>1846</v>
      </c>
      <c r="C92" s="640" t="s">
        <v>1934</v>
      </c>
      <c r="D92" s="640"/>
      <c r="E92" s="640"/>
    </row>
    <row r="93" spans="1:5" ht="25.5">
      <c r="A93" s="652">
        <f t="shared" si="2"/>
        <v>8</v>
      </c>
      <c r="B93" s="639" t="s">
        <v>1847</v>
      </c>
      <c r="C93" s="640" t="s">
        <v>1935</v>
      </c>
      <c r="D93" s="640"/>
      <c r="E93" s="640"/>
    </row>
    <row r="94" spans="1:5" ht="25.5">
      <c r="A94" s="652">
        <f t="shared" si="2"/>
        <v>9</v>
      </c>
      <c r="B94" s="639" t="s">
        <v>1936</v>
      </c>
      <c r="C94" s="640" t="s">
        <v>1937</v>
      </c>
      <c r="D94" s="640"/>
      <c r="E94" s="640"/>
    </row>
    <row r="95" spans="1:5">
      <c r="A95" s="652">
        <f t="shared" si="2"/>
        <v>10</v>
      </c>
      <c r="B95" s="639" t="s">
        <v>1750</v>
      </c>
      <c r="C95" s="640" t="s">
        <v>1848</v>
      </c>
      <c r="D95" s="640"/>
      <c r="E95" s="640"/>
    </row>
    <row r="96" spans="1:5" ht="76.5">
      <c r="A96" s="652">
        <f t="shared" si="2"/>
        <v>11</v>
      </c>
      <c r="B96" s="639" t="s">
        <v>1852</v>
      </c>
      <c r="C96" s="640" t="s">
        <v>1930</v>
      </c>
      <c r="D96" s="640"/>
      <c r="E96" s="640"/>
    </row>
    <row r="97" spans="1:5">
      <c r="A97" s="652">
        <f t="shared" si="2"/>
        <v>12</v>
      </c>
      <c r="B97" s="639" t="s">
        <v>1114</v>
      </c>
      <c r="C97" s="640" t="s">
        <v>1938</v>
      </c>
      <c r="D97" s="640"/>
      <c r="E97" s="640"/>
    </row>
    <row r="98" spans="1:5">
      <c r="A98" s="652">
        <f t="shared" si="2"/>
        <v>13</v>
      </c>
      <c r="B98" s="639" t="s">
        <v>99</v>
      </c>
      <c r="C98" s="640" t="s">
        <v>1939</v>
      </c>
      <c r="D98" s="640"/>
      <c r="E98" s="640"/>
    </row>
    <row r="99" spans="1:5" ht="38.25">
      <c r="A99" s="652">
        <f t="shared" si="2"/>
        <v>14</v>
      </c>
      <c r="B99" s="639" t="s">
        <v>1940</v>
      </c>
      <c r="C99" s="640" t="s">
        <v>1941</v>
      </c>
      <c r="D99" s="640"/>
      <c r="E99" s="640"/>
    </row>
    <row r="100" spans="1:5">
      <c r="A100" s="652">
        <f t="shared" si="2"/>
        <v>15</v>
      </c>
      <c r="B100" s="639" t="s">
        <v>1942</v>
      </c>
      <c r="C100" s="640" t="s">
        <v>1943</v>
      </c>
      <c r="D100" s="640"/>
      <c r="E100" s="640"/>
    </row>
    <row r="101" spans="1:5">
      <c r="A101" s="668"/>
      <c r="B101" s="669"/>
      <c r="C101" s="670"/>
      <c r="D101" s="670"/>
      <c r="E101" s="670"/>
    </row>
    <row r="102" spans="1:5">
      <c r="A102" s="648"/>
      <c r="B102" s="649"/>
      <c r="C102" s="650"/>
      <c r="D102" s="650"/>
      <c r="E102" s="650"/>
    </row>
    <row r="103" spans="1:5" ht="13.5" thickBot="1">
      <c r="A103" s="703" t="s">
        <v>0</v>
      </c>
      <c r="B103" s="703" t="s">
        <v>40</v>
      </c>
      <c r="C103" s="705" t="s">
        <v>1946</v>
      </c>
      <c r="D103" s="706"/>
      <c r="E103" s="707"/>
    </row>
    <row r="104" spans="1:5" ht="24.75" thickBot="1">
      <c r="A104" s="704"/>
      <c r="B104" s="704"/>
      <c r="C104" s="653" t="s">
        <v>5</v>
      </c>
      <c r="D104" s="653" t="s">
        <v>6</v>
      </c>
      <c r="E104" s="638" t="s">
        <v>41</v>
      </c>
    </row>
    <row r="105" spans="1:5">
      <c r="A105" s="652">
        <v>1</v>
      </c>
      <c r="B105" s="639" t="s">
        <v>7</v>
      </c>
      <c r="C105" s="667" t="s">
        <v>653</v>
      </c>
      <c r="D105" s="640"/>
      <c r="E105" s="640"/>
    </row>
    <row r="106" spans="1:5">
      <c r="A106" s="652">
        <f>1+A105</f>
        <v>2</v>
      </c>
      <c r="B106" s="639" t="s">
        <v>8</v>
      </c>
      <c r="C106" s="667" t="s">
        <v>653</v>
      </c>
      <c r="D106" s="640"/>
      <c r="E106" s="640"/>
    </row>
    <row r="107" spans="1:5">
      <c r="A107" s="652">
        <f t="shared" ref="A107:A118" si="3">1+A106</f>
        <v>3</v>
      </c>
      <c r="B107" s="639" t="s">
        <v>20</v>
      </c>
      <c r="C107" s="667" t="s">
        <v>653</v>
      </c>
      <c r="D107" s="640"/>
      <c r="E107" s="640"/>
    </row>
    <row r="108" spans="1:5">
      <c r="A108" s="652">
        <f t="shared" si="3"/>
        <v>4</v>
      </c>
      <c r="B108" s="639" t="s">
        <v>1874</v>
      </c>
      <c r="C108" s="671">
        <v>1</v>
      </c>
      <c r="D108" s="640"/>
      <c r="E108" s="640"/>
    </row>
    <row r="109" spans="1:5">
      <c r="A109" s="652">
        <f t="shared" si="3"/>
        <v>5</v>
      </c>
      <c r="B109" s="639" t="s">
        <v>1829</v>
      </c>
      <c r="C109" s="640" t="s">
        <v>1946</v>
      </c>
      <c r="D109" s="640"/>
      <c r="E109" s="640"/>
    </row>
    <row r="110" spans="1:5">
      <c r="A110" s="652">
        <f t="shared" si="3"/>
        <v>6</v>
      </c>
      <c r="B110" s="639" t="s">
        <v>1830</v>
      </c>
      <c r="C110" s="640" t="s">
        <v>1947</v>
      </c>
      <c r="D110" s="640"/>
      <c r="E110" s="640"/>
    </row>
    <row r="111" spans="1:5">
      <c r="A111" s="652">
        <f t="shared" si="3"/>
        <v>7</v>
      </c>
      <c r="B111" s="639" t="s">
        <v>1847</v>
      </c>
      <c r="C111" s="640" t="s">
        <v>1948</v>
      </c>
      <c r="D111" s="640"/>
      <c r="E111" s="640"/>
    </row>
    <row r="112" spans="1:5">
      <c r="A112" s="652">
        <f t="shared" si="3"/>
        <v>8</v>
      </c>
      <c r="B112" s="639" t="s">
        <v>1936</v>
      </c>
      <c r="C112" s="640" t="s">
        <v>1949</v>
      </c>
      <c r="D112" s="640"/>
      <c r="E112" s="640"/>
    </row>
    <row r="113" spans="1:5">
      <c r="A113" s="652">
        <f t="shared" si="3"/>
        <v>9</v>
      </c>
      <c r="B113" s="639" t="s">
        <v>1750</v>
      </c>
      <c r="C113" s="640" t="s">
        <v>1848</v>
      </c>
      <c r="D113" s="640"/>
      <c r="E113" s="640"/>
    </row>
    <row r="114" spans="1:5">
      <c r="A114" s="652">
        <f t="shared" si="3"/>
        <v>10</v>
      </c>
      <c r="B114" s="639" t="s">
        <v>1852</v>
      </c>
      <c r="C114" s="640" t="s">
        <v>1950</v>
      </c>
      <c r="D114" s="640"/>
      <c r="E114" s="640"/>
    </row>
    <row r="115" spans="1:5" ht="25.5">
      <c r="A115" s="652">
        <f t="shared" si="3"/>
        <v>11</v>
      </c>
      <c r="B115" s="639" t="s">
        <v>1114</v>
      </c>
      <c r="C115" s="640" t="s">
        <v>1951</v>
      </c>
      <c r="D115" s="640"/>
      <c r="E115" s="640"/>
    </row>
    <row r="116" spans="1:5">
      <c r="A116" s="652">
        <f t="shared" si="3"/>
        <v>12</v>
      </c>
      <c r="B116" s="639" t="s">
        <v>99</v>
      </c>
      <c r="C116" s="640" t="s">
        <v>1952</v>
      </c>
      <c r="D116" s="640"/>
      <c r="E116" s="640"/>
    </row>
    <row r="117" spans="1:5">
      <c r="A117" s="652">
        <f t="shared" si="3"/>
        <v>13</v>
      </c>
      <c r="B117" s="639" t="s">
        <v>1940</v>
      </c>
      <c r="C117" s="640" t="s">
        <v>1953</v>
      </c>
      <c r="D117" s="640"/>
      <c r="E117" s="640"/>
    </row>
    <row r="118" spans="1:5">
      <c r="A118" s="652">
        <f t="shared" si="3"/>
        <v>14</v>
      </c>
      <c r="B118" s="639" t="s">
        <v>1942</v>
      </c>
      <c r="C118" s="640" t="s">
        <v>1954</v>
      </c>
      <c r="D118" s="640"/>
      <c r="E118" s="640"/>
    </row>
    <row r="119" spans="1:5">
      <c r="A119" s="668"/>
      <c r="B119" s="669"/>
      <c r="C119" s="670"/>
      <c r="D119" s="670"/>
      <c r="E119" s="670"/>
    </row>
    <row r="120" spans="1:5">
      <c r="B120" s="624"/>
      <c r="C120" s="624"/>
      <c r="D120" s="624"/>
      <c r="E120" s="624"/>
    </row>
    <row r="121" spans="1:5" ht="12.75" customHeight="1" thickBot="1">
      <c r="A121" s="701" t="s">
        <v>1923</v>
      </c>
      <c r="B121" s="701"/>
      <c r="C121" s="701"/>
      <c r="D121" s="701"/>
      <c r="E121" s="701"/>
    </row>
    <row r="122" spans="1:5" ht="13.5" thickBot="1">
      <c r="A122" s="709" t="s">
        <v>0</v>
      </c>
      <c r="B122" s="711" t="s">
        <v>40</v>
      </c>
      <c r="C122" s="713" t="s">
        <v>1955</v>
      </c>
      <c r="D122" s="714"/>
      <c r="E122" s="715"/>
    </row>
    <row r="123" spans="1:5" ht="24.75" thickBot="1">
      <c r="A123" s="710"/>
      <c r="B123" s="712"/>
      <c r="C123" s="647" t="s">
        <v>5</v>
      </c>
      <c r="D123" s="637" t="s">
        <v>6</v>
      </c>
      <c r="E123" s="638" t="s">
        <v>41</v>
      </c>
    </row>
    <row r="124" spans="1:5">
      <c r="A124" s="652">
        <v>1</v>
      </c>
      <c r="B124" s="639" t="s">
        <v>7</v>
      </c>
      <c r="C124" s="667" t="s">
        <v>653</v>
      </c>
      <c r="D124" s="640"/>
      <c r="E124" s="640"/>
    </row>
    <row r="125" spans="1:5">
      <c r="A125" s="652">
        <f>1+A124</f>
        <v>2</v>
      </c>
      <c r="B125" s="639" t="s">
        <v>8</v>
      </c>
      <c r="C125" s="667" t="s">
        <v>653</v>
      </c>
      <c r="D125" s="640"/>
      <c r="E125" s="640"/>
    </row>
    <row r="126" spans="1:5">
      <c r="A126" s="652">
        <f t="shared" ref="A126:A138" si="4">1+A125</f>
        <v>3</v>
      </c>
      <c r="B126" s="639" t="s">
        <v>20</v>
      </c>
      <c r="C126" s="667" t="s">
        <v>653</v>
      </c>
      <c r="D126" s="640"/>
      <c r="E126" s="640"/>
    </row>
    <row r="127" spans="1:5">
      <c r="A127" s="652">
        <f t="shared" si="4"/>
        <v>4</v>
      </c>
      <c r="B127" s="673" t="s">
        <v>22</v>
      </c>
      <c r="C127" s="674" t="s">
        <v>1096</v>
      </c>
      <c r="D127" s="675"/>
      <c r="E127" s="676"/>
    </row>
    <row r="128" spans="1:5">
      <c r="A128" s="652">
        <f t="shared" si="4"/>
        <v>5</v>
      </c>
      <c r="B128" s="639" t="s">
        <v>1097</v>
      </c>
      <c r="C128" s="640" t="s">
        <v>1098</v>
      </c>
      <c r="D128" s="641"/>
      <c r="E128" s="642"/>
    </row>
    <row r="129" spans="1:5">
      <c r="A129" s="652">
        <f t="shared" si="4"/>
        <v>6</v>
      </c>
      <c r="B129" s="639" t="s">
        <v>1099</v>
      </c>
      <c r="C129" s="640" t="s">
        <v>1100</v>
      </c>
      <c r="D129" s="641"/>
      <c r="E129" s="642"/>
    </row>
    <row r="130" spans="1:5">
      <c r="A130" s="652">
        <f t="shared" si="4"/>
        <v>7</v>
      </c>
      <c r="B130" s="639" t="s">
        <v>1101</v>
      </c>
      <c r="C130" s="640" t="s">
        <v>34</v>
      </c>
      <c r="D130" s="641"/>
      <c r="E130" s="642"/>
    </row>
    <row r="131" spans="1:5" ht="25.5">
      <c r="A131" s="652">
        <f t="shared" si="4"/>
        <v>8</v>
      </c>
      <c r="B131" s="639" t="s">
        <v>1102</v>
      </c>
      <c r="C131" s="640" t="s">
        <v>1103</v>
      </c>
      <c r="D131" s="641"/>
      <c r="E131" s="642"/>
    </row>
    <row r="132" spans="1:5">
      <c r="A132" s="652">
        <f t="shared" si="4"/>
        <v>9</v>
      </c>
      <c r="B132" s="639" t="s">
        <v>1104</v>
      </c>
      <c r="C132" s="640" t="s">
        <v>1105</v>
      </c>
      <c r="D132" s="641"/>
      <c r="E132" s="642"/>
    </row>
    <row r="133" spans="1:5">
      <c r="A133" s="652">
        <f t="shared" si="4"/>
        <v>10</v>
      </c>
      <c r="B133" s="639" t="s">
        <v>1106</v>
      </c>
      <c r="C133" s="640" t="s">
        <v>1107</v>
      </c>
      <c r="D133" s="641"/>
      <c r="E133" s="642"/>
    </row>
    <row r="134" spans="1:5" ht="25.5">
      <c r="A134" s="652">
        <f t="shared" si="4"/>
        <v>11</v>
      </c>
      <c r="B134" s="639" t="s">
        <v>1108</v>
      </c>
      <c r="C134" s="640" t="s">
        <v>34</v>
      </c>
      <c r="D134" s="641"/>
      <c r="E134" s="642"/>
    </row>
    <row r="135" spans="1:5" ht="25.5">
      <c r="A135" s="652">
        <f t="shared" si="4"/>
        <v>12</v>
      </c>
      <c r="B135" s="639" t="s">
        <v>1109</v>
      </c>
      <c r="C135" s="640" t="s">
        <v>34</v>
      </c>
      <c r="D135" s="641"/>
      <c r="E135" s="642"/>
    </row>
    <row r="136" spans="1:5">
      <c r="A136" s="652">
        <f t="shared" si="4"/>
        <v>13</v>
      </c>
      <c r="B136" s="639" t="s">
        <v>1110</v>
      </c>
      <c r="C136" s="640" t="s">
        <v>1111</v>
      </c>
      <c r="D136" s="641"/>
      <c r="E136" s="642"/>
    </row>
    <row r="137" spans="1:5">
      <c r="A137" s="652">
        <f t="shared" si="4"/>
        <v>14</v>
      </c>
      <c r="B137" s="639" t="s">
        <v>1112</v>
      </c>
      <c r="C137" s="640" t="s">
        <v>1113</v>
      </c>
      <c r="D137" s="641"/>
      <c r="E137" s="642"/>
    </row>
    <row r="138" spans="1:5" ht="26.25" thickBot="1">
      <c r="A138" s="652">
        <f t="shared" si="4"/>
        <v>15</v>
      </c>
      <c r="B138" s="643" t="s">
        <v>1892</v>
      </c>
      <c r="C138" s="644" t="s">
        <v>1871</v>
      </c>
      <c r="D138" s="645"/>
      <c r="E138" s="646"/>
    </row>
    <row r="139" spans="1:5" ht="12.75" customHeight="1">
      <c r="A139" s="708"/>
      <c r="B139" s="708"/>
      <c r="C139" s="623"/>
      <c r="D139" s="623"/>
      <c r="E139" s="259"/>
    </row>
    <row r="140" spans="1:5" ht="18.75" customHeight="1">
      <c r="A140" s="708"/>
      <c r="B140" s="708"/>
      <c r="C140" s="623"/>
      <c r="D140" s="623"/>
      <c r="E140" s="259"/>
    </row>
    <row r="141" spans="1:5">
      <c r="C141" s="625"/>
      <c r="D141" s="625"/>
    </row>
  </sheetData>
  <protectedRanges>
    <protectedRange password="CC3D" sqref="B16:B18 B52:B54 B86:B88 B105:B107 B124:B126" name="Rango1_4_1_4"/>
  </protectedRanges>
  <mergeCells count="21">
    <mergeCell ref="A140:B140"/>
    <mergeCell ref="A48:E48"/>
    <mergeCell ref="A50:A51"/>
    <mergeCell ref="B50:B51"/>
    <mergeCell ref="C50:E50"/>
    <mergeCell ref="A83:E83"/>
    <mergeCell ref="A121:E121"/>
    <mergeCell ref="A122:A123"/>
    <mergeCell ref="B122:B123"/>
    <mergeCell ref="C122:E122"/>
    <mergeCell ref="A139:B139"/>
    <mergeCell ref="A103:A104"/>
    <mergeCell ref="B103:B104"/>
    <mergeCell ref="C103:E103"/>
    <mergeCell ref="A2:E3"/>
    <mergeCell ref="B4:E4"/>
    <mergeCell ref="A12:E12"/>
    <mergeCell ref="A11:E11"/>
    <mergeCell ref="A14:A15"/>
    <mergeCell ref="B14:B15"/>
    <mergeCell ref="C14:E14"/>
  </mergeCells>
  <printOptions horizontalCentered="1"/>
  <pageMargins left="1.1023622047244095" right="0.70866141732283472" top="0.74803149606299213" bottom="0.74803149606299213" header="0.31496062992125984" footer="0.31496062992125984"/>
  <pageSetup scale="61" orientation="portrait" r:id="rId1"/>
  <headerFooter>
    <oddFooter>&amp;R&amp;P de &amp;N</oddFooter>
  </headerFooter>
  <rowBreaks count="1" manualBreakCount="1">
    <brk id="138"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8"/>
  <dimension ref="A1:G361"/>
  <sheetViews>
    <sheetView tabSelected="1" zoomScaleNormal="100" workbookViewId="0">
      <selection activeCell="F3" sqref="F3"/>
    </sheetView>
  </sheetViews>
  <sheetFormatPr baseColWidth="10" defaultColWidth="11.42578125" defaultRowHeight="12.75"/>
  <cols>
    <col min="1" max="1" width="7.140625" style="426" customWidth="1"/>
    <col min="2" max="2" width="88.85546875" style="426" customWidth="1"/>
    <col min="3" max="3" width="36.140625" style="426" bestFit="1" customWidth="1"/>
    <col min="4" max="4" width="4.7109375" style="426" customWidth="1"/>
    <col min="5" max="16384" width="11.42578125" style="426"/>
  </cols>
  <sheetData>
    <row r="1" spans="1:7" s="15" customFormat="1" ht="14.25">
      <c r="A1" s="335"/>
      <c r="B1" s="335"/>
      <c r="C1" s="336"/>
      <c r="D1" s="335"/>
      <c r="E1" s="335"/>
    </row>
    <row r="2" spans="1:7" s="4" customFormat="1" ht="52.5" customHeight="1">
      <c r="A2" s="335"/>
      <c r="B2" s="682" t="s">
        <v>1973</v>
      </c>
      <c r="C2" s="682"/>
      <c r="D2" s="682"/>
      <c r="E2" s="337"/>
      <c r="F2" s="5"/>
    </row>
    <row r="3" spans="1:7" s="16" customFormat="1" ht="14.25" customHeight="1">
      <c r="A3" s="335"/>
      <c r="B3" s="682"/>
      <c r="C3" s="682"/>
      <c r="D3" s="682"/>
      <c r="E3" s="335"/>
    </row>
    <row r="4" spans="1:7" s="4" customFormat="1" ht="33" customHeight="1">
      <c r="A4" s="335"/>
      <c r="B4" s="681" t="s">
        <v>1893</v>
      </c>
      <c r="C4" s="681"/>
      <c r="D4" s="339"/>
      <c r="E4" s="335"/>
      <c r="F4" s="335"/>
    </row>
    <row r="5" spans="1:7" s="4" customFormat="1" ht="15.75">
      <c r="A5" s="335"/>
      <c r="B5" s="613"/>
      <c r="C5" s="613"/>
      <c r="D5" s="339"/>
      <c r="E5" s="335"/>
      <c r="F5" s="335"/>
    </row>
    <row r="6" spans="1:7" s="13" customFormat="1" ht="18">
      <c r="A6" s="342"/>
      <c r="B6" s="343"/>
      <c r="C6" s="346"/>
      <c r="D6" s="345"/>
      <c r="G6" s="345"/>
    </row>
    <row r="7" spans="1:7" ht="15.75">
      <c r="A7" s="718" t="s">
        <v>1819</v>
      </c>
      <c r="B7" s="718"/>
      <c r="C7" s="718"/>
      <c r="D7" s="335"/>
      <c r="E7" s="425"/>
    </row>
    <row r="8" spans="1:7" ht="15.75">
      <c r="A8" s="719" t="s">
        <v>1827</v>
      </c>
      <c r="B8" s="719"/>
      <c r="C8" s="719"/>
      <c r="D8" s="335"/>
      <c r="E8" s="425"/>
    </row>
    <row r="9" spans="1:7" ht="15.75">
      <c r="A9" s="338"/>
      <c r="B9" s="617"/>
      <c r="C9" s="339"/>
      <c r="D9" s="335"/>
      <c r="E9" s="425"/>
    </row>
    <row r="10" spans="1:7" ht="15.75">
      <c r="A10" s="338"/>
      <c r="B10" s="618"/>
      <c r="C10" s="339"/>
      <c r="D10" s="335"/>
      <c r="E10" s="425"/>
    </row>
    <row r="11" spans="1:7" ht="13.5" thickBot="1"/>
    <row r="12" spans="1:7" ht="15.75" customHeight="1" thickBot="1">
      <c r="A12" s="427" t="s">
        <v>0</v>
      </c>
      <c r="B12" s="427" t="s">
        <v>4</v>
      </c>
      <c r="C12" s="720" t="s">
        <v>1964</v>
      </c>
      <c r="D12" s="428"/>
      <c r="E12" s="428"/>
    </row>
    <row r="13" spans="1:7" ht="15" thickBot="1">
      <c r="A13" s="614" t="s">
        <v>1117</v>
      </c>
      <c r="B13" s="615"/>
      <c r="C13" s="721"/>
      <c r="D13" s="428"/>
      <c r="E13" s="428"/>
    </row>
    <row r="14" spans="1:7" ht="13.5" thickBot="1">
      <c r="A14" s="516">
        <v>1</v>
      </c>
      <c r="B14" s="517" t="s">
        <v>1118</v>
      </c>
      <c r="C14" s="678"/>
    </row>
    <row r="15" spans="1:7">
      <c r="A15" s="430">
        <v>1.1000000000000001</v>
      </c>
      <c r="B15" s="431" t="s">
        <v>1119</v>
      </c>
      <c r="C15" s="432"/>
    </row>
    <row r="16" spans="1:7">
      <c r="A16" s="433"/>
      <c r="B16" s="434" t="s">
        <v>1120</v>
      </c>
      <c r="C16" s="677"/>
    </row>
    <row r="17" spans="1:3">
      <c r="A17" s="436"/>
      <c r="B17" s="434" t="s">
        <v>1121</v>
      </c>
      <c r="C17" s="435"/>
    </row>
    <row r="18" spans="1:3">
      <c r="A18" s="437">
        <v>1.2</v>
      </c>
      <c r="B18" s="438" t="s">
        <v>1122</v>
      </c>
      <c r="C18" s="432"/>
    </row>
    <row r="19" spans="1:3">
      <c r="A19" s="433"/>
      <c r="B19" s="434" t="s">
        <v>1604</v>
      </c>
      <c r="C19" s="435"/>
    </row>
    <row r="20" spans="1:3">
      <c r="A20" s="433"/>
      <c r="B20" s="434" t="s">
        <v>1605</v>
      </c>
      <c r="C20" s="435"/>
    </row>
    <row r="21" spans="1:3">
      <c r="A21" s="436"/>
      <c r="B21" s="434" t="s">
        <v>1123</v>
      </c>
      <c r="C21" s="435"/>
    </row>
    <row r="22" spans="1:3">
      <c r="A22" s="437">
        <v>1.3</v>
      </c>
      <c r="B22" s="438" t="s">
        <v>1124</v>
      </c>
      <c r="C22" s="432"/>
    </row>
    <row r="23" spans="1:3" ht="25.5">
      <c r="A23" s="433"/>
      <c r="B23" s="434" t="s">
        <v>1125</v>
      </c>
      <c r="C23" s="435"/>
    </row>
    <row r="24" spans="1:3">
      <c r="A24" s="433"/>
      <c r="B24" s="434" t="s">
        <v>1126</v>
      </c>
      <c r="C24" s="435"/>
    </row>
    <row r="25" spans="1:3">
      <c r="A25" s="436"/>
      <c r="B25" s="434" t="s">
        <v>1127</v>
      </c>
      <c r="C25" s="435"/>
    </row>
    <row r="26" spans="1:3">
      <c r="A26" s="437">
        <v>1.4</v>
      </c>
      <c r="B26" s="438" t="s">
        <v>1128</v>
      </c>
      <c r="C26" s="432"/>
    </row>
    <row r="27" spans="1:3">
      <c r="A27" s="433"/>
      <c r="B27" s="434" t="s">
        <v>1129</v>
      </c>
      <c r="C27" s="435"/>
    </row>
    <row r="28" spans="1:3">
      <c r="A28" s="433"/>
      <c r="B28" s="434" t="s">
        <v>1130</v>
      </c>
      <c r="C28" s="435"/>
    </row>
    <row r="29" spans="1:3">
      <c r="A29" s="436"/>
      <c r="B29" s="434" t="s">
        <v>1131</v>
      </c>
      <c r="C29" s="435"/>
    </row>
    <row r="30" spans="1:3">
      <c r="A30" s="437">
        <v>1.5</v>
      </c>
      <c r="B30" s="438" t="s">
        <v>1132</v>
      </c>
      <c r="C30" s="432"/>
    </row>
    <row r="31" spans="1:3">
      <c r="A31" s="433"/>
      <c r="B31" s="434" t="s">
        <v>1133</v>
      </c>
      <c r="C31" s="435"/>
    </row>
    <row r="32" spans="1:3">
      <c r="A32" s="436"/>
      <c r="B32" s="434" t="s">
        <v>1134</v>
      </c>
      <c r="C32" s="435"/>
    </row>
    <row r="33" spans="1:3">
      <c r="A33" s="437">
        <v>1.6</v>
      </c>
      <c r="B33" s="438" t="s">
        <v>1135</v>
      </c>
      <c r="C33" s="432"/>
    </row>
    <row r="34" spans="1:3">
      <c r="A34" s="433"/>
      <c r="B34" s="434" t="s">
        <v>1136</v>
      </c>
      <c r="C34" s="435"/>
    </row>
    <row r="35" spans="1:3">
      <c r="A35" s="433"/>
      <c r="B35" s="434" t="s">
        <v>1137</v>
      </c>
      <c r="C35" s="435"/>
    </row>
    <row r="36" spans="1:3" ht="13.5" thickBot="1">
      <c r="A36" s="439"/>
      <c r="B36" s="440" t="s">
        <v>1138</v>
      </c>
      <c r="C36" s="441"/>
    </row>
    <row r="37" spans="1:3" ht="13.5" thickBot="1">
      <c r="A37" s="516">
        <v>2</v>
      </c>
      <c r="B37" s="517" t="s">
        <v>1139</v>
      </c>
      <c r="C37" s="429"/>
    </row>
    <row r="38" spans="1:3">
      <c r="A38" s="430">
        <v>2.1</v>
      </c>
      <c r="B38" s="442" t="s">
        <v>1140</v>
      </c>
      <c r="C38" s="432"/>
    </row>
    <row r="39" spans="1:3">
      <c r="A39" s="433"/>
      <c r="B39" s="443" t="s">
        <v>1141</v>
      </c>
      <c r="C39" s="435"/>
    </row>
    <row r="40" spans="1:3">
      <c r="A40" s="433"/>
      <c r="B40" s="443" t="s">
        <v>1142</v>
      </c>
      <c r="C40" s="435"/>
    </row>
    <row r="41" spans="1:3">
      <c r="A41" s="433"/>
      <c r="B41" s="443" t="s">
        <v>1143</v>
      </c>
      <c r="C41" s="435"/>
    </row>
    <row r="42" spans="1:3">
      <c r="A42" s="436"/>
      <c r="B42" s="443" t="s">
        <v>1144</v>
      </c>
      <c r="C42" s="435"/>
    </row>
    <row r="43" spans="1:3">
      <c r="A43" s="437">
        <v>2.2000000000000002</v>
      </c>
      <c r="B43" s="444" t="s">
        <v>1145</v>
      </c>
      <c r="C43" s="432"/>
    </row>
    <row r="44" spans="1:3">
      <c r="A44" s="433"/>
      <c r="B44" s="443" t="s">
        <v>1146</v>
      </c>
      <c r="C44" s="435"/>
    </row>
    <row r="45" spans="1:3">
      <c r="A45" s="433"/>
      <c r="B45" s="443" t="s">
        <v>1147</v>
      </c>
      <c r="C45" s="435"/>
    </row>
    <row r="46" spans="1:3" ht="13.5" thickBot="1">
      <c r="A46" s="439"/>
      <c r="B46" s="445" t="s">
        <v>1148</v>
      </c>
      <c r="C46" s="441"/>
    </row>
    <row r="47" spans="1:3" ht="13.5" thickBot="1">
      <c r="A47" s="516">
        <v>3</v>
      </c>
      <c r="B47" s="517" t="s">
        <v>1149</v>
      </c>
      <c r="C47" s="429"/>
    </row>
    <row r="48" spans="1:3">
      <c r="A48" s="430">
        <v>3.1</v>
      </c>
      <c r="B48" s="446" t="s">
        <v>1149</v>
      </c>
      <c r="C48" s="432"/>
    </row>
    <row r="49" spans="1:3">
      <c r="A49" s="433"/>
      <c r="B49" s="434" t="s">
        <v>1150</v>
      </c>
      <c r="C49" s="435"/>
    </row>
    <row r="50" spans="1:3">
      <c r="A50" s="436"/>
      <c r="B50" s="434" t="s">
        <v>1151</v>
      </c>
      <c r="C50" s="435"/>
    </row>
    <row r="51" spans="1:3">
      <c r="A51" s="437">
        <v>3.2</v>
      </c>
      <c r="B51" s="438" t="s">
        <v>1152</v>
      </c>
      <c r="C51" s="432"/>
    </row>
    <row r="52" spans="1:3">
      <c r="A52" s="433"/>
      <c r="B52" s="434" t="s">
        <v>1153</v>
      </c>
      <c r="C52" s="435"/>
    </row>
    <row r="53" spans="1:3">
      <c r="A53" s="433"/>
      <c r="B53" s="434" t="s">
        <v>1154</v>
      </c>
      <c r="C53" s="435"/>
    </row>
    <row r="54" spans="1:3">
      <c r="A54" s="436"/>
      <c r="B54" s="434" t="s">
        <v>1155</v>
      </c>
      <c r="C54" s="435"/>
    </row>
    <row r="55" spans="1:3">
      <c r="A55" s="437" t="s">
        <v>1156</v>
      </c>
      <c r="B55" s="438" t="s">
        <v>1157</v>
      </c>
      <c r="C55" s="432"/>
    </row>
    <row r="56" spans="1:3">
      <c r="A56" s="433"/>
      <c r="B56" s="447" t="s">
        <v>1614</v>
      </c>
      <c r="C56" s="435"/>
    </row>
    <row r="57" spans="1:3">
      <c r="A57" s="433"/>
      <c r="B57" s="447" t="s">
        <v>1615</v>
      </c>
      <c r="C57" s="459"/>
    </row>
    <row r="58" spans="1:3" ht="13.5" thickBot="1">
      <c r="A58" s="439"/>
      <c r="B58" s="447" t="s">
        <v>1613</v>
      </c>
      <c r="C58" s="441"/>
    </row>
    <row r="59" spans="1:3" ht="13.5" thickBot="1">
      <c r="A59" s="516">
        <v>4</v>
      </c>
      <c r="B59" s="517" t="s">
        <v>1158</v>
      </c>
      <c r="C59" s="429"/>
    </row>
    <row r="60" spans="1:3">
      <c r="A60" s="430">
        <v>4.0999999999999996</v>
      </c>
      <c r="B60" s="442" t="s">
        <v>1159</v>
      </c>
      <c r="C60" s="432"/>
    </row>
    <row r="61" spans="1:3" ht="25.5">
      <c r="A61" s="433"/>
      <c r="B61" s="443" t="s">
        <v>1606</v>
      </c>
      <c r="C61" s="435"/>
    </row>
    <row r="62" spans="1:3">
      <c r="A62" s="436"/>
      <c r="B62" s="443" t="s">
        <v>1160</v>
      </c>
      <c r="C62" s="435"/>
    </row>
    <row r="63" spans="1:3">
      <c r="A63" s="437">
        <v>4.2</v>
      </c>
      <c r="B63" s="444" t="s">
        <v>1161</v>
      </c>
      <c r="C63" s="432"/>
    </row>
    <row r="64" spans="1:3">
      <c r="A64" s="433"/>
      <c r="B64" s="443" t="s">
        <v>1607</v>
      </c>
      <c r="C64" s="435"/>
    </row>
    <row r="65" spans="1:3">
      <c r="A65" s="436"/>
      <c r="B65" s="443" t="s">
        <v>1163</v>
      </c>
      <c r="C65" s="435"/>
    </row>
    <row r="66" spans="1:3" ht="15.75" customHeight="1">
      <c r="A66" s="437">
        <v>4.3</v>
      </c>
      <c r="B66" s="444" t="s">
        <v>1164</v>
      </c>
      <c r="C66" s="432"/>
    </row>
    <row r="67" spans="1:3" ht="15.75" customHeight="1">
      <c r="A67" s="433"/>
      <c r="B67" s="443" t="s">
        <v>1165</v>
      </c>
      <c r="C67" s="435"/>
    </row>
    <row r="68" spans="1:3">
      <c r="A68" s="436"/>
      <c r="B68" s="443" t="s">
        <v>1166</v>
      </c>
      <c r="C68" s="435"/>
    </row>
    <row r="69" spans="1:3">
      <c r="A69" s="437">
        <v>4.4000000000000004</v>
      </c>
      <c r="B69" s="444" t="s">
        <v>1608</v>
      </c>
      <c r="C69" s="432"/>
    </row>
    <row r="70" spans="1:3">
      <c r="A70" s="433"/>
      <c r="B70" s="448" t="s">
        <v>1610</v>
      </c>
      <c r="C70" s="435"/>
    </row>
    <row r="71" spans="1:3">
      <c r="A71" s="433"/>
      <c r="B71" s="448" t="s">
        <v>1609</v>
      </c>
      <c r="C71" s="435"/>
    </row>
    <row r="72" spans="1:3">
      <c r="A72" s="433"/>
      <c r="B72" s="443" t="s">
        <v>1167</v>
      </c>
      <c r="C72" s="435"/>
    </row>
    <row r="73" spans="1:3" ht="13.5" thickBot="1">
      <c r="A73" s="439"/>
      <c r="B73" s="445" t="s">
        <v>1168</v>
      </c>
      <c r="C73" s="441"/>
    </row>
    <row r="74" spans="1:3" ht="13.5" thickBot="1">
      <c r="A74" s="516">
        <v>5</v>
      </c>
      <c r="B74" s="517" t="s">
        <v>1169</v>
      </c>
      <c r="C74" s="429"/>
    </row>
    <row r="75" spans="1:3">
      <c r="A75" s="430">
        <v>5.0999999999999996</v>
      </c>
      <c r="B75" s="442" t="s">
        <v>1170</v>
      </c>
      <c r="C75" s="432"/>
    </row>
    <row r="76" spans="1:3">
      <c r="A76" s="433"/>
      <c r="B76" s="443" t="s">
        <v>1171</v>
      </c>
      <c r="C76" s="435"/>
    </row>
    <row r="77" spans="1:3">
      <c r="A77" s="433"/>
      <c r="B77" s="443" t="s">
        <v>1172</v>
      </c>
      <c r="C77" s="435"/>
    </row>
    <row r="78" spans="1:3">
      <c r="A78" s="436"/>
      <c r="B78" s="443" t="s">
        <v>1173</v>
      </c>
      <c r="C78" s="435"/>
    </row>
    <row r="79" spans="1:3">
      <c r="A79" s="437">
        <v>5.2</v>
      </c>
      <c r="B79" s="444" t="s">
        <v>1174</v>
      </c>
      <c r="C79" s="432"/>
    </row>
    <row r="80" spans="1:3">
      <c r="A80" s="433"/>
      <c r="B80" s="443" t="s">
        <v>1175</v>
      </c>
      <c r="C80" s="435"/>
    </row>
    <row r="81" spans="1:3">
      <c r="A81" s="433"/>
      <c r="B81" s="443" t="s">
        <v>1176</v>
      </c>
      <c r="C81" s="435"/>
    </row>
    <row r="82" spans="1:3">
      <c r="A82" s="436"/>
      <c r="B82" s="443" t="s">
        <v>1177</v>
      </c>
      <c r="C82" s="435"/>
    </row>
    <row r="83" spans="1:3">
      <c r="A83" s="437">
        <v>5.3</v>
      </c>
      <c r="B83" s="444" t="s">
        <v>1178</v>
      </c>
      <c r="C83" s="432"/>
    </row>
    <row r="84" spans="1:3">
      <c r="A84" s="433"/>
      <c r="B84" s="443" t="s">
        <v>1179</v>
      </c>
      <c r="C84" s="435"/>
    </row>
    <row r="85" spans="1:3">
      <c r="A85" s="436"/>
      <c r="B85" s="443" t="s">
        <v>1180</v>
      </c>
      <c r="C85" s="435"/>
    </row>
    <row r="86" spans="1:3">
      <c r="A86" s="437">
        <v>5.4</v>
      </c>
      <c r="B86" s="444" t="s">
        <v>1387</v>
      </c>
      <c r="C86" s="432"/>
    </row>
    <row r="87" spans="1:3">
      <c r="A87" s="433"/>
      <c r="B87" s="443" t="s">
        <v>1182</v>
      </c>
      <c r="C87" s="435"/>
    </row>
    <row r="88" spans="1:3">
      <c r="A88" s="433"/>
      <c r="B88" s="443" t="s">
        <v>1183</v>
      </c>
      <c r="C88" s="435"/>
    </row>
    <row r="89" spans="1:3" ht="13.5" thickBot="1">
      <c r="A89" s="439"/>
      <c r="B89" s="445" t="s">
        <v>1184</v>
      </c>
      <c r="C89" s="441"/>
    </row>
    <row r="90" spans="1:3" ht="13.5" thickBot="1">
      <c r="A90" s="516">
        <v>6</v>
      </c>
      <c r="B90" s="517" t="s">
        <v>1185</v>
      </c>
      <c r="C90" s="429"/>
    </row>
    <row r="91" spans="1:3">
      <c r="A91" s="430">
        <v>6.1</v>
      </c>
      <c r="B91" s="446" t="s">
        <v>1186</v>
      </c>
      <c r="C91" s="432"/>
    </row>
    <row r="92" spans="1:3">
      <c r="A92" s="433"/>
      <c r="B92" s="434" t="s">
        <v>1187</v>
      </c>
      <c r="C92" s="435"/>
    </row>
    <row r="93" spans="1:3">
      <c r="A93" s="436"/>
      <c r="B93" s="434" t="s">
        <v>1188</v>
      </c>
      <c r="C93" s="435"/>
    </row>
    <row r="94" spans="1:3">
      <c r="A94" s="437">
        <v>6.2</v>
      </c>
      <c r="B94" s="438" t="s">
        <v>1189</v>
      </c>
      <c r="C94" s="432"/>
    </row>
    <row r="95" spans="1:3">
      <c r="A95" s="433"/>
      <c r="B95" s="434" t="s">
        <v>1190</v>
      </c>
      <c r="C95" s="435"/>
    </row>
    <row r="96" spans="1:3">
      <c r="A96" s="436"/>
      <c r="B96" s="434" t="s">
        <v>1191</v>
      </c>
      <c r="C96" s="435"/>
    </row>
    <row r="97" spans="1:3">
      <c r="A97" s="437">
        <v>6.3</v>
      </c>
      <c r="B97" s="438" t="s">
        <v>1192</v>
      </c>
      <c r="C97" s="432"/>
    </row>
    <row r="98" spans="1:3">
      <c r="A98" s="433"/>
      <c r="B98" s="434" t="s">
        <v>1193</v>
      </c>
      <c r="C98" s="435"/>
    </row>
    <row r="99" spans="1:3" ht="13.5" thickBot="1">
      <c r="A99" s="439"/>
      <c r="B99" s="440" t="s">
        <v>1194</v>
      </c>
      <c r="C99" s="441"/>
    </row>
    <row r="100" spans="1:3" ht="13.5" thickBot="1">
      <c r="A100" s="516">
        <v>7</v>
      </c>
      <c r="B100" s="517" t="s">
        <v>1195</v>
      </c>
      <c r="C100" s="429"/>
    </row>
    <row r="101" spans="1:3">
      <c r="A101" s="430">
        <v>7.1</v>
      </c>
      <c r="B101" s="442" t="s">
        <v>1196</v>
      </c>
      <c r="C101" s="432"/>
    </row>
    <row r="102" spans="1:3">
      <c r="A102" s="433"/>
      <c r="B102" s="443" t="s">
        <v>1197</v>
      </c>
      <c r="C102" s="435"/>
    </row>
    <row r="103" spans="1:3">
      <c r="A103" s="436"/>
      <c r="B103" s="443" t="s">
        <v>1198</v>
      </c>
      <c r="C103" s="435"/>
    </row>
    <row r="104" spans="1:3">
      <c r="A104" s="437">
        <v>7.2</v>
      </c>
      <c r="B104" s="444" t="s">
        <v>1199</v>
      </c>
      <c r="C104" s="432"/>
    </row>
    <row r="105" spans="1:3">
      <c r="A105" s="433"/>
      <c r="B105" s="443" t="s">
        <v>1200</v>
      </c>
      <c r="C105" s="435"/>
    </row>
    <row r="106" spans="1:3">
      <c r="A106" s="436"/>
      <c r="B106" s="443" t="s">
        <v>1201</v>
      </c>
      <c r="C106" s="435"/>
    </row>
    <row r="107" spans="1:3">
      <c r="A107" s="437">
        <v>7.3</v>
      </c>
      <c r="B107" s="444" t="s">
        <v>1202</v>
      </c>
      <c r="C107" s="432"/>
    </row>
    <row r="108" spans="1:3">
      <c r="A108" s="433"/>
      <c r="B108" s="443" t="s">
        <v>1203</v>
      </c>
      <c r="C108" s="435"/>
    </row>
    <row r="109" spans="1:3">
      <c r="A109" s="436"/>
      <c r="B109" s="443" t="s">
        <v>1204</v>
      </c>
      <c r="C109" s="435"/>
    </row>
    <row r="110" spans="1:3">
      <c r="A110" s="437">
        <v>7.4</v>
      </c>
      <c r="B110" s="444" t="s">
        <v>384</v>
      </c>
      <c r="C110" s="432"/>
    </row>
    <row r="111" spans="1:3">
      <c r="A111" s="433"/>
      <c r="B111" s="443" t="s">
        <v>1205</v>
      </c>
      <c r="C111" s="435"/>
    </row>
    <row r="112" spans="1:3">
      <c r="A112" s="436"/>
      <c r="B112" s="443" t="s">
        <v>1206</v>
      </c>
      <c r="C112" s="435"/>
    </row>
    <row r="113" spans="1:5">
      <c r="A113" s="437">
        <v>7.5</v>
      </c>
      <c r="B113" s="444" t="s">
        <v>381</v>
      </c>
      <c r="C113" s="432"/>
    </row>
    <row r="114" spans="1:5">
      <c r="A114" s="433"/>
      <c r="B114" s="443" t="s">
        <v>1207</v>
      </c>
      <c r="C114" s="435"/>
    </row>
    <row r="115" spans="1:5" ht="13.5" thickBot="1">
      <c r="A115" s="439"/>
      <c r="B115" s="445" t="s">
        <v>1208</v>
      </c>
      <c r="C115" s="441"/>
    </row>
    <row r="116" spans="1:5" ht="13.5" thickBot="1">
      <c r="A116" s="516">
        <v>8</v>
      </c>
      <c r="B116" s="517" t="s">
        <v>1209</v>
      </c>
      <c r="C116" s="429"/>
    </row>
    <row r="117" spans="1:5">
      <c r="A117" s="430">
        <v>8.1</v>
      </c>
      <c r="B117" s="442" t="s">
        <v>1210</v>
      </c>
      <c r="C117" s="432"/>
    </row>
    <row r="118" spans="1:5">
      <c r="A118" s="433"/>
      <c r="B118" s="443" t="s">
        <v>1211</v>
      </c>
      <c r="C118" s="449"/>
    </row>
    <row r="119" spans="1:5">
      <c r="A119" s="436"/>
      <c r="B119" s="443" t="s">
        <v>1212</v>
      </c>
      <c r="C119" s="449"/>
    </row>
    <row r="120" spans="1:5">
      <c r="A120" s="437">
        <v>8.1999999999999993</v>
      </c>
      <c r="B120" s="444" t="s">
        <v>1213</v>
      </c>
      <c r="C120" s="432"/>
    </row>
    <row r="121" spans="1:5">
      <c r="A121" s="433"/>
      <c r="B121" s="443" t="s">
        <v>1214</v>
      </c>
      <c r="C121" s="449"/>
    </row>
    <row r="122" spans="1:5">
      <c r="A122" s="436"/>
      <c r="B122" s="450" t="s">
        <v>1215</v>
      </c>
      <c r="C122" s="449"/>
    </row>
    <row r="123" spans="1:5">
      <c r="A123" s="437">
        <v>8.3000000000000007</v>
      </c>
      <c r="B123" s="451" t="s">
        <v>1216</v>
      </c>
      <c r="C123" s="432"/>
    </row>
    <row r="124" spans="1:5">
      <c r="A124" s="433"/>
      <c r="B124" s="443" t="s">
        <v>1217</v>
      </c>
      <c r="C124" s="449"/>
    </row>
    <row r="125" spans="1:5">
      <c r="A125" s="433"/>
      <c r="B125" s="443" t="s">
        <v>1218</v>
      </c>
      <c r="C125" s="449"/>
    </row>
    <row r="126" spans="1:5" s="428" customFormat="1" ht="15" thickBot="1">
      <c r="A126" s="436"/>
      <c r="B126" s="450" t="s">
        <v>1219</v>
      </c>
      <c r="C126" s="452"/>
      <c r="D126" s="426"/>
      <c r="E126" s="426"/>
    </row>
    <row r="127" spans="1:5">
      <c r="B127" s="453"/>
    </row>
    <row r="128" spans="1:5" ht="13.5" thickBot="1">
      <c r="B128" s="453"/>
    </row>
    <row r="129" spans="1:5" ht="34.5" customHeight="1" thickBot="1">
      <c r="A129" s="427" t="s">
        <v>0</v>
      </c>
      <c r="B129" s="427" t="s">
        <v>4</v>
      </c>
      <c r="C129" s="716" t="s">
        <v>1964</v>
      </c>
      <c r="D129" s="428"/>
      <c r="E129" s="428"/>
    </row>
    <row r="130" spans="1:5" ht="15" thickBot="1">
      <c r="A130" s="614" t="s">
        <v>1220</v>
      </c>
      <c r="B130" s="615"/>
      <c r="C130" s="717"/>
      <c r="D130" s="428"/>
      <c r="E130" s="428"/>
    </row>
    <row r="131" spans="1:5" ht="13.5" thickBot="1">
      <c r="A131" s="516">
        <v>1</v>
      </c>
      <c r="B131" s="517" t="s">
        <v>1118</v>
      </c>
      <c r="C131" s="429"/>
    </row>
    <row r="132" spans="1:5">
      <c r="A132" s="430">
        <v>1.1000000000000001</v>
      </c>
      <c r="B132" s="431" t="s">
        <v>1221</v>
      </c>
      <c r="C132" s="432"/>
    </row>
    <row r="133" spans="1:5" ht="25.5">
      <c r="A133" s="433"/>
      <c r="B133" s="434" t="s">
        <v>1222</v>
      </c>
      <c r="C133" s="435"/>
    </row>
    <row r="134" spans="1:5">
      <c r="A134" s="436"/>
      <c r="B134" s="434" t="s">
        <v>1223</v>
      </c>
      <c r="C134" s="435"/>
    </row>
    <row r="135" spans="1:5">
      <c r="A135" s="437">
        <v>1.2</v>
      </c>
      <c r="B135" s="438" t="s">
        <v>1122</v>
      </c>
      <c r="C135" s="432"/>
    </row>
    <row r="136" spans="1:5">
      <c r="A136" s="433"/>
      <c r="B136" s="434" t="s">
        <v>1224</v>
      </c>
      <c r="C136" s="435"/>
    </row>
    <row r="137" spans="1:5" ht="15" customHeight="1">
      <c r="A137" s="433"/>
      <c r="B137" s="434" t="s">
        <v>1225</v>
      </c>
      <c r="C137" s="435"/>
    </row>
    <row r="138" spans="1:5">
      <c r="A138" s="436"/>
      <c r="B138" s="434" t="s">
        <v>1226</v>
      </c>
      <c r="C138" s="435"/>
    </row>
    <row r="139" spans="1:5">
      <c r="A139" s="437">
        <v>1.3</v>
      </c>
      <c r="B139" s="438" t="s">
        <v>1124</v>
      </c>
      <c r="C139" s="432"/>
    </row>
    <row r="140" spans="1:5" ht="38.25">
      <c r="A140" s="433"/>
      <c r="B140" s="454" t="s">
        <v>1227</v>
      </c>
      <c r="C140" s="435"/>
    </row>
    <row r="141" spans="1:5">
      <c r="A141" s="433"/>
      <c r="B141" s="454" t="s">
        <v>1228</v>
      </c>
      <c r="C141" s="435"/>
    </row>
    <row r="142" spans="1:5">
      <c r="A142" s="433"/>
      <c r="B142" s="434" t="s">
        <v>1127</v>
      </c>
      <c r="C142" s="435"/>
    </row>
    <row r="143" spans="1:5">
      <c r="A143" s="437">
        <v>1.4</v>
      </c>
      <c r="B143" s="451" t="s">
        <v>1229</v>
      </c>
      <c r="C143" s="432"/>
    </row>
    <row r="144" spans="1:5" ht="14.25">
      <c r="A144" s="433"/>
      <c r="B144" s="455" t="s">
        <v>1230</v>
      </c>
      <c r="C144" s="435"/>
    </row>
    <row r="145" spans="1:3" ht="14.25">
      <c r="A145" s="433"/>
      <c r="B145" s="455" t="s">
        <v>1231</v>
      </c>
      <c r="C145" s="435"/>
    </row>
    <row r="146" spans="1:3" ht="14.25">
      <c r="A146" s="433"/>
      <c r="B146" s="455" t="s">
        <v>1232</v>
      </c>
      <c r="C146" s="435"/>
    </row>
    <row r="147" spans="1:3" ht="14.25">
      <c r="A147" s="433"/>
      <c r="B147" s="455" t="s">
        <v>1233</v>
      </c>
      <c r="C147" s="456"/>
    </row>
    <row r="148" spans="1:3" ht="14.25">
      <c r="A148" s="433"/>
      <c r="B148" s="455" t="s">
        <v>1234</v>
      </c>
      <c r="C148" s="435"/>
    </row>
    <row r="149" spans="1:3">
      <c r="A149" s="433"/>
      <c r="B149" s="455" t="s">
        <v>1235</v>
      </c>
      <c r="C149" s="435"/>
    </row>
    <row r="150" spans="1:3" ht="14.25">
      <c r="A150" s="433"/>
      <c r="B150" s="455" t="s">
        <v>1236</v>
      </c>
      <c r="C150" s="456"/>
    </row>
    <row r="151" spans="1:3" ht="14.25">
      <c r="A151" s="433"/>
      <c r="B151" s="455" t="s">
        <v>1237</v>
      </c>
      <c r="C151" s="435"/>
    </row>
    <row r="152" spans="1:3" ht="14.25">
      <c r="A152" s="433"/>
      <c r="B152" s="455" t="s">
        <v>1238</v>
      </c>
      <c r="C152" s="435"/>
    </row>
    <row r="153" spans="1:3">
      <c r="A153" s="433"/>
      <c r="B153" s="455" t="s">
        <v>1239</v>
      </c>
      <c r="C153" s="435"/>
    </row>
    <row r="154" spans="1:3" ht="14.25">
      <c r="A154" s="433"/>
      <c r="B154" s="455" t="s">
        <v>1240</v>
      </c>
      <c r="C154" s="435"/>
    </row>
    <row r="155" spans="1:3" ht="14.25">
      <c r="A155" s="433"/>
      <c r="B155" s="455" t="s">
        <v>1241</v>
      </c>
      <c r="C155" s="435"/>
    </row>
    <row r="156" spans="1:3">
      <c r="A156" s="433"/>
      <c r="B156" s="455" t="s">
        <v>1242</v>
      </c>
      <c r="C156" s="435"/>
    </row>
    <row r="157" spans="1:3" ht="14.25">
      <c r="A157" s="433"/>
      <c r="B157" s="455" t="s">
        <v>1243</v>
      </c>
      <c r="C157" s="435"/>
    </row>
    <row r="158" spans="1:3" ht="14.25">
      <c r="A158" s="433"/>
      <c r="B158" s="455" t="s">
        <v>1244</v>
      </c>
      <c r="C158" s="435"/>
    </row>
    <row r="159" spans="1:3" ht="14.25">
      <c r="A159" s="433"/>
      <c r="B159" s="455" t="s">
        <v>1245</v>
      </c>
      <c r="C159" s="435"/>
    </row>
    <row r="160" spans="1:3">
      <c r="A160" s="433"/>
      <c r="B160" s="455" t="s">
        <v>1246</v>
      </c>
      <c r="C160" s="456"/>
    </row>
    <row r="161" spans="1:3">
      <c r="A161" s="433"/>
      <c r="B161" s="455" t="s">
        <v>1247</v>
      </c>
      <c r="C161" s="435"/>
    </row>
    <row r="162" spans="1:3" ht="14.25">
      <c r="A162" s="433"/>
      <c r="B162" s="455" t="s">
        <v>1248</v>
      </c>
      <c r="C162" s="435"/>
    </row>
    <row r="163" spans="1:3" ht="14.25">
      <c r="A163" s="433"/>
      <c r="B163" s="455" t="s">
        <v>1249</v>
      </c>
      <c r="C163" s="435"/>
    </row>
    <row r="164" spans="1:3" ht="36">
      <c r="A164" s="433"/>
      <c r="B164" s="457" t="s">
        <v>1250</v>
      </c>
      <c r="C164" s="458"/>
    </row>
    <row r="165" spans="1:3" ht="15" customHeight="1">
      <c r="A165" s="437">
        <v>1.5</v>
      </c>
      <c r="B165" s="438" t="s">
        <v>1251</v>
      </c>
      <c r="C165" s="458"/>
    </row>
    <row r="166" spans="1:3">
      <c r="A166" s="433"/>
      <c r="B166" s="434" t="s">
        <v>1252</v>
      </c>
      <c r="C166" s="435"/>
    </row>
    <row r="167" spans="1:3">
      <c r="A167" s="436"/>
      <c r="B167" s="434" t="s">
        <v>1253</v>
      </c>
      <c r="C167" s="435"/>
    </row>
    <row r="168" spans="1:3">
      <c r="A168" s="437">
        <v>1.6</v>
      </c>
      <c r="B168" s="438" t="s">
        <v>1254</v>
      </c>
      <c r="C168" s="458"/>
    </row>
    <row r="169" spans="1:3">
      <c r="A169" s="433"/>
      <c r="B169" s="434" t="s">
        <v>1255</v>
      </c>
      <c r="C169" s="435"/>
    </row>
    <row r="170" spans="1:3">
      <c r="A170" s="433"/>
      <c r="B170" s="434" t="s">
        <v>1256</v>
      </c>
      <c r="C170" s="435"/>
    </row>
    <row r="171" spans="1:3" ht="13.5" thickBot="1">
      <c r="A171" s="439"/>
      <c r="B171" s="440" t="s">
        <v>1257</v>
      </c>
      <c r="C171" s="459"/>
    </row>
    <row r="172" spans="1:3" ht="13.5" thickBot="1">
      <c r="A172" s="516">
        <v>2</v>
      </c>
      <c r="B172" s="517" t="s">
        <v>1258</v>
      </c>
      <c r="C172" s="429"/>
    </row>
    <row r="173" spans="1:3">
      <c r="A173" s="430">
        <v>2.1</v>
      </c>
      <c r="B173" s="442" t="s">
        <v>1259</v>
      </c>
      <c r="C173" s="432"/>
    </row>
    <row r="174" spans="1:3" ht="25.5">
      <c r="A174" s="433"/>
      <c r="B174" s="443" t="s">
        <v>1260</v>
      </c>
      <c r="C174" s="435"/>
    </row>
    <row r="175" spans="1:3" ht="25.5">
      <c r="A175" s="433"/>
      <c r="B175" s="443" t="s">
        <v>1261</v>
      </c>
      <c r="C175" s="435"/>
    </row>
    <row r="176" spans="1:3" ht="24.75" customHeight="1">
      <c r="A176" s="433"/>
      <c r="B176" s="443" t="s">
        <v>1262</v>
      </c>
      <c r="C176" s="435"/>
    </row>
    <row r="177" spans="1:3">
      <c r="A177" s="433"/>
      <c r="B177" s="443" t="s">
        <v>1263</v>
      </c>
      <c r="C177" s="435"/>
    </row>
    <row r="178" spans="1:3" ht="13.5" thickBot="1">
      <c r="A178" s="439"/>
      <c r="B178" s="460" t="s">
        <v>1264</v>
      </c>
      <c r="C178" s="458"/>
    </row>
    <row r="179" spans="1:3">
      <c r="A179" s="433">
        <v>2.2000000000000002</v>
      </c>
      <c r="B179" s="444" t="s">
        <v>1265</v>
      </c>
      <c r="C179" s="458"/>
    </row>
    <row r="180" spans="1:3" ht="25.5">
      <c r="A180" s="433"/>
      <c r="B180" s="443" t="s">
        <v>1266</v>
      </c>
      <c r="C180" s="435"/>
    </row>
    <row r="181" spans="1:3">
      <c r="A181" s="433"/>
      <c r="B181" s="443" t="s">
        <v>1267</v>
      </c>
      <c r="C181" s="435"/>
    </row>
    <row r="182" spans="1:3">
      <c r="A182" s="436"/>
      <c r="B182" s="443" t="s">
        <v>1268</v>
      </c>
      <c r="C182" s="435"/>
    </row>
    <row r="183" spans="1:3">
      <c r="A183" s="437">
        <v>2.2999999999999998</v>
      </c>
      <c r="B183" s="444" t="s">
        <v>1269</v>
      </c>
      <c r="C183" s="458"/>
    </row>
    <row r="184" spans="1:3">
      <c r="A184" s="433"/>
      <c r="B184" s="443" t="s">
        <v>1270</v>
      </c>
      <c r="C184" s="435"/>
    </row>
    <row r="185" spans="1:3" ht="13.5" thickBot="1">
      <c r="A185" s="433"/>
      <c r="B185" s="443" t="s">
        <v>1271</v>
      </c>
      <c r="C185" s="459"/>
    </row>
    <row r="186" spans="1:3" ht="13.5" thickBot="1">
      <c r="A186" s="518">
        <v>3</v>
      </c>
      <c r="B186" s="517" t="s">
        <v>1272</v>
      </c>
      <c r="C186" s="429"/>
    </row>
    <row r="187" spans="1:3">
      <c r="A187" s="461">
        <v>3.1</v>
      </c>
      <c r="B187" s="442" t="s">
        <v>1273</v>
      </c>
      <c r="C187" s="432"/>
    </row>
    <row r="188" spans="1:3">
      <c r="A188" s="462"/>
      <c r="B188" s="443" t="s">
        <v>1274</v>
      </c>
      <c r="C188" s="435"/>
    </row>
    <row r="189" spans="1:3">
      <c r="A189" s="462"/>
      <c r="B189" s="443" t="s">
        <v>1275</v>
      </c>
      <c r="C189" s="435"/>
    </row>
    <row r="190" spans="1:3">
      <c r="A190" s="462"/>
      <c r="B190" s="450" t="s">
        <v>1276</v>
      </c>
      <c r="C190" s="435"/>
    </row>
    <row r="191" spans="1:3">
      <c r="A191" s="463">
        <v>3.2</v>
      </c>
      <c r="B191" s="464" t="s">
        <v>1277</v>
      </c>
      <c r="C191" s="458"/>
    </row>
    <row r="192" spans="1:3">
      <c r="A192" s="462"/>
      <c r="B192" s="465" t="s">
        <v>1278</v>
      </c>
      <c r="C192" s="435"/>
    </row>
    <row r="193" spans="1:5">
      <c r="A193" s="466"/>
      <c r="B193" s="443" t="s">
        <v>1279</v>
      </c>
      <c r="C193" s="435"/>
    </row>
    <row r="194" spans="1:5">
      <c r="A194" s="463">
        <v>3.3</v>
      </c>
      <c r="B194" s="464" t="s">
        <v>1272</v>
      </c>
      <c r="C194" s="458"/>
    </row>
    <row r="195" spans="1:5">
      <c r="A195" s="462"/>
      <c r="B195" s="465" t="s">
        <v>1280</v>
      </c>
      <c r="C195" s="435"/>
    </row>
    <row r="196" spans="1:5">
      <c r="A196" s="466"/>
      <c r="B196" s="443" t="s">
        <v>1281</v>
      </c>
      <c r="C196" s="435"/>
    </row>
    <row r="197" spans="1:5">
      <c r="A197" s="463">
        <v>3.4</v>
      </c>
      <c r="B197" s="444" t="s">
        <v>1282</v>
      </c>
      <c r="C197" s="458"/>
    </row>
    <row r="198" spans="1:5">
      <c r="A198" s="462"/>
      <c r="B198" s="443" t="s">
        <v>1611</v>
      </c>
      <c r="C198" s="435"/>
    </row>
    <row r="199" spans="1:5" s="428" customFormat="1" ht="14.25">
      <c r="A199" s="462"/>
      <c r="B199" s="443" t="s">
        <v>1612</v>
      </c>
      <c r="C199" s="435"/>
      <c r="D199" s="426"/>
      <c r="E199" s="426"/>
    </row>
    <row r="200" spans="1:5" s="428" customFormat="1" ht="15" thickBot="1">
      <c r="A200" s="467"/>
      <c r="B200" s="445" t="s">
        <v>1283</v>
      </c>
      <c r="C200" s="441"/>
      <c r="D200" s="426"/>
      <c r="E200" s="426"/>
    </row>
    <row r="201" spans="1:5" ht="13.5" thickBot="1">
      <c r="C201" s="468"/>
    </row>
    <row r="202" spans="1:5" ht="33.75" customHeight="1" thickBot="1">
      <c r="A202" s="427" t="s">
        <v>0</v>
      </c>
      <c r="B202" s="427" t="s">
        <v>4</v>
      </c>
      <c r="C202" s="716" t="s">
        <v>1964</v>
      </c>
      <c r="D202" s="428"/>
      <c r="E202" s="428"/>
    </row>
    <row r="203" spans="1:5" ht="15" thickBot="1">
      <c r="A203" s="614" t="s">
        <v>1284</v>
      </c>
      <c r="B203" s="615"/>
      <c r="C203" s="717"/>
      <c r="D203" s="428"/>
      <c r="E203" s="428"/>
    </row>
    <row r="204" spans="1:5" ht="13.5" thickBot="1">
      <c r="A204" s="518">
        <v>1</v>
      </c>
      <c r="B204" s="517" t="s">
        <v>1285</v>
      </c>
      <c r="C204" s="429"/>
    </row>
    <row r="205" spans="1:5">
      <c r="A205" s="463">
        <v>1.1000000000000001</v>
      </c>
      <c r="B205" s="438" t="s">
        <v>1286</v>
      </c>
      <c r="C205" s="432"/>
    </row>
    <row r="206" spans="1:5">
      <c r="A206" s="462"/>
      <c r="B206" s="434" t="s">
        <v>1287</v>
      </c>
      <c r="C206" s="435"/>
    </row>
    <row r="207" spans="1:5">
      <c r="A207" s="462"/>
      <c r="B207" s="434" t="s">
        <v>1385</v>
      </c>
      <c r="C207" s="435"/>
    </row>
    <row r="208" spans="1:5">
      <c r="A208" s="466"/>
      <c r="B208" s="434" t="s">
        <v>1288</v>
      </c>
      <c r="C208" s="435"/>
    </row>
    <row r="209" spans="1:3">
      <c r="A209" s="463">
        <v>1.2</v>
      </c>
      <c r="B209" s="438" t="s">
        <v>1289</v>
      </c>
      <c r="C209" s="432"/>
    </row>
    <row r="210" spans="1:3">
      <c r="A210" s="462"/>
      <c r="B210" s="434" t="s">
        <v>1129</v>
      </c>
      <c r="C210" s="435"/>
    </row>
    <row r="211" spans="1:3">
      <c r="A211" s="462"/>
      <c r="B211" s="434" t="s">
        <v>1130</v>
      </c>
      <c r="C211" s="435"/>
    </row>
    <row r="212" spans="1:3">
      <c r="A212" s="466"/>
      <c r="B212" s="434" t="s">
        <v>1131</v>
      </c>
      <c r="C212" s="435"/>
    </row>
    <row r="213" spans="1:3">
      <c r="A213" s="463">
        <v>1.3</v>
      </c>
      <c r="B213" s="438" t="s">
        <v>1132</v>
      </c>
      <c r="C213" s="432"/>
    </row>
    <row r="214" spans="1:3">
      <c r="A214" s="462"/>
      <c r="B214" s="434" t="s">
        <v>1290</v>
      </c>
      <c r="C214" s="435"/>
    </row>
    <row r="215" spans="1:3">
      <c r="A215" s="466"/>
      <c r="B215" s="434" t="s">
        <v>1291</v>
      </c>
      <c r="C215" s="435"/>
    </row>
    <row r="216" spans="1:3">
      <c r="A216" s="463">
        <v>1.4</v>
      </c>
      <c r="B216" s="438" t="s">
        <v>1135</v>
      </c>
      <c r="C216" s="432"/>
    </row>
    <row r="217" spans="1:3">
      <c r="A217" s="462"/>
      <c r="B217" s="434" t="s">
        <v>1292</v>
      </c>
      <c r="C217" s="435"/>
    </row>
    <row r="218" spans="1:3">
      <c r="A218" s="462"/>
      <c r="B218" s="434" t="s">
        <v>1293</v>
      </c>
      <c r="C218" s="435"/>
    </row>
    <row r="219" spans="1:3">
      <c r="A219" s="463">
        <v>1.5</v>
      </c>
      <c r="B219" s="438" t="s">
        <v>1294</v>
      </c>
      <c r="C219" s="432"/>
    </row>
    <row r="220" spans="1:3">
      <c r="A220" s="462"/>
      <c r="B220" s="434" t="s">
        <v>1295</v>
      </c>
      <c r="C220" s="435"/>
    </row>
    <row r="221" spans="1:3" ht="13.5" thickBot="1">
      <c r="A221" s="462"/>
      <c r="B221" s="434" t="s">
        <v>1296</v>
      </c>
      <c r="C221" s="435"/>
    </row>
    <row r="222" spans="1:3" ht="13.5" thickBot="1">
      <c r="A222" s="518">
        <v>2</v>
      </c>
      <c r="B222" s="517" t="s">
        <v>1139</v>
      </c>
      <c r="C222" s="429"/>
    </row>
    <row r="223" spans="1:3">
      <c r="A223" s="461">
        <v>2.1</v>
      </c>
      <c r="B223" s="442" t="s">
        <v>1140</v>
      </c>
      <c r="C223" s="432"/>
    </row>
    <row r="224" spans="1:3">
      <c r="A224" s="462"/>
      <c r="B224" s="443" t="s">
        <v>1297</v>
      </c>
      <c r="C224" s="435"/>
    </row>
    <row r="225" spans="1:3">
      <c r="A225" s="462"/>
      <c r="B225" s="443" t="s">
        <v>1298</v>
      </c>
      <c r="C225" s="435"/>
    </row>
    <row r="226" spans="1:3">
      <c r="A226" s="462"/>
      <c r="B226" s="443" t="s">
        <v>1299</v>
      </c>
      <c r="C226" s="435"/>
    </row>
    <row r="227" spans="1:3">
      <c r="A227" s="466"/>
      <c r="B227" s="443" t="s">
        <v>1300</v>
      </c>
      <c r="C227" s="435"/>
    </row>
    <row r="228" spans="1:3">
      <c r="A228" s="463">
        <v>2.2000000000000002</v>
      </c>
      <c r="B228" s="444" t="s">
        <v>1145</v>
      </c>
      <c r="C228" s="432"/>
    </row>
    <row r="229" spans="1:3">
      <c r="A229" s="462"/>
      <c r="B229" s="443" t="s">
        <v>1146</v>
      </c>
      <c r="C229" s="435"/>
    </row>
    <row r="230" spans="1:3">
      <c r="A230" s="462"/>
      <c r="B230" s="443" t="s">
        <v>1147</v>
      </c>
      <c r="C230" s="435"/>
    </row>
    <row r="231" spans="1:3" ht="13.5" thickBot="1">
      <c r="A231" s="467"/>
      <c r="B231" s="445" t="s">
        <v>1301</v>
      </c>
      <c r="C231" s="435"/>
    </row>
    <row r="232" spans="1:3" ht="13.5" thickBot="1">
      <c r="A232" s="518">
        <v>3</v>
      </c>
      <c r="B232" s="517" t="s">
        <v>1149</v>
      </c>
      <c r="C232" s="429"/>
    </row>
    <row r="233" spans="1:3">
      <c r="A233" s="461">
        <v>3.1</v>
      </c>
      <c r="B233" s="446" t="s">
        <v>1302</v>
      </c>
      <c r="C233" s="432"/>
    </row>
    <row r="234" spans="1:3">
      <c r="A234" s="462"/>
      <c r="B234" s="434" t="s">
        <v>1303</v>
      </c>
      <c r="C234" s="435"/>
    </row>
    <row r="235" spans="1:3">
      <c r="A235" s="466"/>
      <c r="B235" s="434" t="s">
        <v>1304</v>
      </c>
      <c r="C235" s="435"/>
    </row>
    <row r="236" spans="1:3">
      <c r="A236" s="463">
        <v>3.2</v>
      </c>
      <c r="B236" s="438" t="s">
        <v>1305</v>
      </c>
      <c r="C236" s="432"/>
    </row>
    <row r="237" spans="1:3">
      <c r="A237" s="462"/>
      <c r="B237" s="434" t="s">
        <v>1306</v>
      </c>
      <c r="C237" s="435"/>
    </row>
    <row r="238" spans="1:3">
      <c r="A238" s="462"/>
      <c r="B238" s="434" t="s">
        <v>1307</v>
      </c>
      <c r="C238" s="435"/>
    </row>
    <row r="239" spans="1:3">
      <c r="A239" s="463">
        <v>3.3</v>
      </c>
      <c r="B239" s="438" t="s">
        <v>1157</v>
      </c>
      <c r="C239" s="432"/>
    </row>
    <row r="240" spans="1:3">
      <c r="A240" s="462"/>
      <c r="B240" s="447" t="s">
        <v>1614</v>
      </c>
      <c r="C240" s="435"/>
    </row>
    <row r="241" spans="1:3">
      <c r="A241" s="462"/>
      <c r="B241" s="447" t="s">
        <v>1615</v>
      </c>
      <c r="C241" s="435"/>
    </row>
    <row r="242" spans="1:3" ht="13.5" thickBot="1">
      <c r="A242" s="467"/>
      <c r="B242" s="447" t="s">
        <v>1613</v>
      </c>
      <c r="C242" s="435"/>
    </row>
    <row r="243" spans="1:3" ht="13.5" thickBot="1">
      <c r="A243" s="518">
        <v>4</v>
      </c>
      <c r="B243" s="517" t="s">
        <v>1158</v>
      </c>
      <c r="C243" s="429"/>
    </row>
    <row r="244" spans="1:3">
      <c r="A244" s="461">
        <v>4.0999999999999996</v>
      </c>
      <c r="B244" s="442" t="s">
        <v>1159</v>
      </c>
      <c r="C244" s="432"/>
    </row>
    <row r="245" spans="1:3">
      <c r="A245" s="462"/>
      <c r="B245" s="443" t="s">
        <v>1308</v>
      </c>
      <c r="C245" s="435"/>
    </row>
    <row r="246" spans="1:3">
      <c r="A246" s="466"/>
      <c r="B246" s="443" t="s">
        <v>1309</v>
      </c>
      <c r="C246" s="435"/>
    </row>
    <row r="247" spans="1:3">
      <c r="A247" s="463">
        <v>4.2</v>
      </c>
      <c r="B247" s="444" t="s">
        <v>1161</v>
      </c>
      <c r="C247" s="432"/>
    </row>
    <row r="248" spans="1:3">
      <c r="A248" s="462"/>
      <c r="B248" s="443" t="s">
        <v>1162</v>
      </c>
      <c r="C248" s="435"/>
    </row>
    <row r="249" spans="1:3">
      <c r="A249" s="466"/>
      <c r="B249" s="443" t="s">
        <v>1163</v>
      </c>
      <c r="C249" s="435"/>
    </row>
    <row r="250" spans="1:3">
      <c r="A250" s="463">
        <v>4.3</v>
      </c>
      <c r="B250" s="444" t="s">
        <v>1164</v>
      </c>
      <c r="C250" s="432"/>
    </row>
    <row r="251" spans="1:3">
      <c r="A251" s="462"/>
      <c r="B251" s="443" t="s">
        <v>1165</v>
      </c>
      <c r="C251" s="435"/>
    </row>
    <row r="252" spans="1:3">
      <c r="A252" s="466"/>
      <c r="B252" s="443" t="s">
        <v>1166</v>
      </c>
      <c r="C252" s="435"/>
    </row>
    <row r="253" spans="1:3">
      <c r="A253" s="463">
        <v>4.4000000000000004</v>
      </c>
      <c r="B253" s="444" t="s">
        <v>1310</v>
      </c>
      <c r="C253" s="432"/>
    </row>
    <row r="254" spans="1:3">
      <c r="A254" s="462"/>
      <c r="B254" s="443" t="s">
        <v>1311</v>
      </c>
      <c r="C254" s="435"/>
    </row>
    <row r="255" spans="1:3">
      <c r="A255" s="462"/>
      <c r="B255" s="443" t="s">
        <v>1312</v>
      </c>
      <c r="C255" s="435"/>
    </row>
    <row r="256" spans="1:3">
      <c r="A256" s="463">
        <v>4.5</v>
      </c>
      <c r="B256" s="444" t="s">
        <v>1313</v>
      </c>
      <c r="C256" s="432"/>
    </row>
    <row r="257" spans="1:3">
      <c r="A257" s="462"/>
      <c r="B257" s="450" t="s">
        <v>1314</v>
      </c>
      <c r="C257" s="435"/>
    </row>
    <row r="258" spans="1:3" ht="13.5" thickBot="1">
      <c r="A258" s="467"/>
      <c r="B258" s="445" t="s">
        <v>1315</v>
      </c>
      <c r="C258" s="435"/>
    </row>
    <row r="259" spans="1:3" ht="13.5" thickBot="1">
      <c r="A259" s="518">
        <v>5</v>
      </c>
      <c r="B259" s="517" t="s">
        <v>1169</v>
      </c>
      <c r="C259" s="429"/>
    </row>
    <row r="260" spans="1:3">
      <c r="A260" s="461">
        <v>5.0999999999999996</v>
      </c>
      <c r="B260" s="442" t="s">
        <v>1170</v>
      </c>
      <c r="C260" s="432"/>
    </row>
    <row r="261" spans="1:3">
      <c r="A261" s="462"/>
      <c r="B261" s="443" t="s">
        <v>1316</v>
      </c>
      <c r="C261" s="435"/>
    </row>
    <row r="262" spans="1:3">
      <c r="A262" s="462"/>
      <c r="B262" s="443" t="s">
        <v>1172</v>
      </c>
      <c r="C262" s="435"/>
    </row>
    <row r="263" spans="1:3">
      <c r="A263" s="466"/>
      <c r="B263" s="443" t="s">
        <v>1317</v>
      </c>
      <c r="C263" s="435"/>
    </row>
    <row r="264" spans="1:3">
      <c r="A264" s="463">
        <v>5.2</v>
      </c>
      <c r="B264" s="444" t="s">
        <v>1174</v>
      </c>
      <c r="C264" s="432"/>
    </row>
    <row r="265" spans="1:3">
      <c r="A265" s="462"/>
      <c r="B265" s="443" t="s">
        <v>1175</v>
      </c>
      <c r="C265" s="435"/>
    </row>
    <row r="266" spans="1:3">
      <c r="A266" s="462"/>
      <c r="B266" s="443" t="s">
        <v>1176</v>
      </c>
      <c r="C266" s="435"/>
    </row>
    <row r="267" spans="1:3">
      <c r="A267" s="466"/>
      <c r="B267" s="443" t="s">
        <v>1177</v>
      </c>
      <c r="C267" s="435"/>
    </row>
    <row r="268" spans="1:3" ht="23.25" customHeight="1">
      <c r="A268" s="463">
        <v>5.3</v>
      </c>
      <c r="B268" s="444" t="s">
        <v>1318</v>
      </c>
      <c r="C268" s="432"/>
    </row>
    <row r="269" spans="1:3" ht="12" customHeight="1">
      <c r="A269" s="462"/>
      <c r="B269" s="443" t="s">
        <v>1616</v>
      </c>
      <c r="C269" s="435"/>
    </row>
    <row r="270" spans="1:3">
      <c r="A270" s="462"/>
      <c r="B270" s="443" t="s">
        <v>1319</v>
      </c>
      <c r="C270" s="435"/>
    </row>
    <row r="271" spans="1:3">
      <c r="A271" s="466"/>
      <c r="B271" s="443" t="s">
        <v>1320</v>
      </c>
      <c r="C271" s="435"/>
    </row>
    <row r="272" spans="1:3">
      <c r="A272" s="463">
        <v>5.4</v>
      </c>
      <c r="B272" s="444" t="s">
        <v>1181</v>
      </c>
      <c r="C272" s="432"/>
    </row>
    <row r="273" spans="1:3" ht="25.5">
      <c r="A273" s="462"/>
      <c r="B273" s="443" t="s">
        <v>1321</v>
      </c>
      <c r="C273" s="435"/>
    </row>
    <row r="274" spans="1:3" ht="13.5" thickBot="1">
      <c r="A274" s="467"/>
      <c r="B274" s="445" t="s">
        <v>1184</v>
      </c>
      <c r="C274" s="435"/>
    </row>
    <row r="275" spans="1:3">
      <c r="A275" s="463">
        <v>5.5</v>
      </c>
      <c r="B275" s="444" t="s">
        <v>1386</v>
      </c>
      <c r="C275" s="432"/>
    </row>
    <row r="276" spans="1:3">
      <c r="A276" s="462"/>
      <c r="B276" s="443" t="s">
        <v>1322</v>
      </c>
      <c r="C276" s="435"/>
    </row>
    <row r="277" spans="1:3">
      <c r="A277" s="462"/>
      <c r="B277" s="443" t="s">
        <v>1323</v>
      </c>
      <c r="C277" s="435"/>
    </row>
    <row r="278" spans="1:3" ht="13.5" thickBot="1">
      <c r="A278" s="467"/>
      <c r="B278" s="445" t="s">
        <v>1324</v>
      </c>
      <c r="C278" s="435"/>
    </row>
    <row r="279" spans="1:3" ht="13.5" thickBot="1">
      <c r="A279" s="518">
        <v>6</v>
      </c>
      <c r="B279" s="517" t="s">
        <v>1185</v>
      </c>
      <c r="C279" s="429"/>
    </row>
    <row r="280" spans="1:3">
      <c r="A280" s="461">
        <v>6.1</v>
      </c>
      <c r="B280" s="446" t="s">
        <v>1186</v>
      </c>
      <c r="C280" s="432"/>
    </row>
    <row r="281" spans="1:3">
      <c r="A281" s="462"/>
      <c r="B281" s="434" t="s">
        <v>1187</v>
      </c>
      <c r="C281" s="435"/>
    </row>
    <row r="282" spans="1:3">
      <c r="A282" s="466"/>
      <c r="B282" s="434" t="s">
        <v>1188</v>
      </c>
      <c r="C282" s="435"/>
    </row>
    <row r="283" spans="1:3">
      <c r="A283" s="463">
        <v>6.2</v>
      </c>
      <c r="B283" s="438" t="s">
        <v>1189</v>
      </c>
      <c r="C283" s="432"/>
    </row>
    <row r="284" spans="1:3">
      <c r="A284" s="462"/>
      <c r="B284" s="434" t="s">
        <v>1190</v>
      </c>
      <c r="C284" s="435"/>
    </row>
    <row r="285" spans="1:3">
      <c r="A285" s="466"/>
      <c r="B285" s="434" t="s">
        <v>1191</v>
      </c>
      <c r="C285" s="435"/>
    </row>
    <row r="286" spans="1:3">
      <c r="A286" s="463">
        <v>6.3</v>
      </c>
      <c r="B286" s="438" t="s">
        <v>1192</v>
      </c>
      <c r="C286" s="432"/>
    </row>
    <row r="287" spans="1:3">
      <c r="A287" s="462"/>
      <c r="B287" s="434" t="s">
        <v>1193</v>
      </c>
      <c r="C287" s="435"/>
    </row>
    <row r="288" spans="1:3" ht="13.5" thickBot="1">
      <c r="A288" s="467"/>
      <c r="B288" s="440" t="s">
        <v>1194</v>
      </c>
      <c r="C288" s="435"/>
    </row>
    <row r="289" spans="1:3" ht="13.5" thickBot="1">
      <c r="A289" s="518">
        <v>7</v>
      </c>
      <c r="B289" s="517" t="s">
        <v>1195</v>
      </c>
      <c r="C289" s="429"/>
    </row>
    <row r="290" spans="1:3">
      <c r="A290" s="461">
        <v>7.1</v>
      </c>
      <c r="B290" s="442" t="s">
        <v>1196</v>
      </c>
      <c r="C290" s="432"/>
    </row>
    <row r="291" spans="1:3">
      <c r="A291" s="462"/>
      <c r="B291" s="443" t="s">
        <v>1325</v>
      </c>
      <c r="C291" s="435"/>
    </row>
    <row r="292" spans="1:3">
      <c r="A292" s="466"/>
      <c r="B292" s="443" t="s">
        <v>1326</v>
      </c>
      <c r="C292" s="435"/>
    </row>
    <row r="293" spans="1:3">
      <c r="A293" s="463">
        <v>7.2</v>
      </c>
      <c r="B293" s="444" t="s">
        <v>1199</v>
      </c>
      <c r="C293" s="432"/>
    </row>
    <row r="294" spans="1:3">
      <c r="A294" s="462"/>
      <c r="B294" s="443" t="s">
        <v>1200</v>
      </c>
      <c r="C294" s="435"/>
    </row>
    <row r="295" spans="1:3">
      <c r="A295" s="466"/>
      <c r="B295" s="443" t="s">
        <v>1201</v>
      </c>
      <c r="C295" s="435"/>
    </row>
    <row r="296" spans="1:3">
      <c r="A296" s="463">
        <v>7.3</v>
      </c>
      <c r="B296" s="444" t="s">
        <v>1202</v>
      </c>
      <c r="C296" s="432"/>
    </row>
    <row r="297" spans="1:3">
      <c r="A297" s="462"/>
      <c r="B297" s="443" t="s">
        <v>1203</v>
      </c>
      <c r="C297" s="435"/>
    </row>
    <row r="298" spans="1:3">
      <c r="A298" s="466"/>
      <c r="B298" s="443" t="s">
        <v>1204</v>
      </c>
      <c r="C298" s="435"/>
    </row>
    <row r="299" spans="1:3">
      <c r="A299" s="463">
        <v>7.4</v>
      </c>
      <c r="B299" s="444" t="s">
        <v>384</v>
      </c>
      <c r="C299" s="432"/>
    </row>
    <row r="300" spans="1:3">
      <c r="A300" s="462"/>
      <c r="B300" s="443" t="s">
        <v>1205</v>
      </c>
      <c r="C300" s="435"/>
    </row>
    <row r="301" spans="1:3">
      <c r="A301" s="466"/>
      <c r="B301" s="443" t="s">
        <v>1206</v>
      </c>
      <c r="C301" s="435"/>
    </row>
    <row r="302" spans="1:3">
      <c r="A302" s="463">
        <v>7.5</v>
      </c>
      <c r="B302" s="444" t="s">
        <v>381</v>
      </c>
      <c r="C302" s="432"/>
    </row>
    <row r="303" spans="1:3">
      <c r="A303" s="462"/>
      <c r="B303" s="443" t="s">
        <v>1207</v>
      </c>
      <c r="C303" s="435"/>
    </row>
    <row r="304" spans="1:3" ht="13.5" thickBot="1">
      <c r="A304" s="467"/>
      <c r="B304" s="445" t="s">
        <v>1208</v>
      </c>
      <c r="C304" s="435"/>
    </row>
    <row r="305" spans="1:5" ht="13.5" thickBot="1">
      <c r="A305" s="518">
        <v>8</v>
      </c>
      <c r="B305" s="517" t="s">
        <v>1114</v>
      </c>
      <c r="C305" s="429"/>
    </row>
    <row r="306" spans="1:5">
      <c r="A306" s="461">
        <v>8.1</v>
      </c>
      <c r="B306" s="469" t="s">
        <v>1327</v>
      </c>
      <c r="C306" s="432"/>
    </row>
    <row r="307" spans="1:5">
      <c r="A307" s="462"/>
      <c r="B307" s="465" t="s">
        <v>1328</v>
      </c>
      <c r="C307" s="435"/>
    </row>
    <row r="308" spans="1:5" s="428" customFormat="1" ht="15" thickBot="1">
      <c r="A308" s="467"/>
      <c r="B308" s="470" t="s">
        <v>1329</v>
      </c>
      <c r="C308" s="441"/>
      <c r="D308" s="426"/>
      <c r="E308" s="426"/>
    </row>
    <row r="309" spans="1:5">
      <c r="C309" s="471"/>
    </row>
    <row r="310" spans="1:5" ht="13.5" thickBot="1">
      <c r="C310" s="471"/>
    </row>
    <row r="311" spans="1:5" ht="36" customHeight="1" thickBot="1">
      <c r="A311" s="427" t="s">
        <v>0</v>
      </c>
      <c r="B311" s="427" t="s">
        <v>4</v>
      </c>
      <c r="C311" s="716" t="s">
        <v>1964</v>
      </c>
      <c r="D311" s="428"/>
      <c r="E311" s="428"/>
    </row>
    <row r="312" spans="1:5" ht="15" thickBot="1">
      <c r="A312" s="614" t="s">
        <v>1330</v>
      </c>
      <c r="B312" s="615"/>
      <c r="C312" s="717"/>
      <c r="D312" s="428"/>
      <c r="E312" s="428"/>
    </row>
    <row r="313" spans="1:5" ht="13.5" thickBot="1">
      <c r="A313" s="516">
        <v>1</v>
      </c>
      <c r="B313" s="517" t="s">
        <v>1331</v>
      </c>
      <c r="C313" s="472"/>
    </row>
    <row r="314" spans="1:5">
      <c r="A314" s="430">
        <v>1.1000000000000001</v>
      </c>
      <c r="B314" s="446" t="s">
        <v>1332</v>
      </c>
      <c r="C314" s="473"/>
    </row>
    <row r="315" spans="1:5">
      <c r="A315" s="433"/>
      <c r="B315" s="434" t="s">
        <v>1333</v>
      </c>
      <c r="C315" s="474"/>
    </row>
    <row r="316" spans="1:5">
      <c r="A316" s="436"/>
      <c r="B316" s="434" t="s">
        <v>1334</v>
      </c>
      <c r="C316" s="474"/>
    </row>
    <row r="317" spans="1:5">
      <c r="A317" s="437">
        <v>1.2</v>
      </c>
      <c r="B317" s="438" t="s">
        <v>1114</v>
      </c>
      <c r="C317" s="458"/>
    </row>
    <row r="318" spans="1:5">
      <c r="A318" s="433"/>
      <c r="B318" s="434" t="s">
        <v>1335</v>
      </c>
      <c r="C318" s="474"/>
    </row>
    <row r="319" spans="1:5">
      <c r="A319" s="433"/>
      <c r="B319" s="434" t="s">
        <v>1336</v>
      </c>
      <c r="C319" s="474"/>
    </row>
    <row r="320" spans="1:5">
      <c r="A320" s="463">
        <v>1.3</v>
      </c>
      <c r="B320" s="464" t="s">
        <v>1145</v>
      </c>
      <c r="C320" s="458"/>
    </row>
    <row r="321" spans="1:5">
      <c r="A321" s="462"/>
      <c r="B321" s="465" t="s">
        <v>1146</v>
      </c>
      <c r="C321" s="474"/>
    </row>
    <row r="322" spans="1:5">
      <c r="A322" s="462"/>
      <c r="B322" s="465" t="s">
        <v>1147</v>
      </c>
      <c r="C322" s="474"/>
    </row>
    <row r="323" spans="1:5" ht="13.5" thickBot="1">
      <c r="A323" s="467"/>
      <c r="B323" s="470" t="s">
        <v>1148</v>
      </c>
      <c r="C323" s="475"/>
    </row>
    <row r="324" spans="1:5">
      <c r="A324" s="461">
        <v>1.4</v>
      </c>
      <c r="B324" s="464" t="s">
        <v>1337</v>
      </c>
      <c r="C324" s="458"/>
    </row>
    <row r="325" spans="1:5" s="428" customFormat="1" ht="14.25">
      <c r="A325" s="462"/>
      <c r="B325" s="465" t="s">
        <v>1338</v>
      </c>
      <c r="C325" s="474"/>
      <c r="D325" s="426"/>
      <c r="E325" s="426"/>
    </row>
    <row r="326" spans="1:5" s="428" customFormat="1" ht="15" thickBot="1">
      <c r="A326" s="476"/>
      <c r="B326" s="477" t="s">
        <v>1339</v>
      </c>
      <c r="C326" s="478"/>
      <c r="D326" s="426"/>
      <c r="E326" s="426"/>
    </row>
    <row r="327" spans="1:5" ht="14.25" thickTop="1" thickBot="1"/>
    <row r="328" spans="1:5" ht="15" thickBot="1">
      <c r="A328" s="427" t="s">
        <v>0</v>
      </c>
      <c r="B328" s="427" t="s">
        <v>1116</v>
      </c>
      <c r="C328" s="716" t="s">
        <v>1964</v>
      </c>
      <c r="D328" s="428"/>
      <c r="E328" s="428"/>
    </row>
    <row r="329" spans="1:5" ht="15" thickBot="1">
      <c r="A329" s="614" t="s">
        <v>1365</v>
      </c>
      <c r="B329" s="615"/>
      <c r="C329" s="717"/>
      <c r="D329" s="428"/>
      <c r="E329" s="428"/>
    </row>
    <row r="330" spans="1:5" ht="13.5" thickBot="1">
      <c r="A330" s="516">
        <v>1</v>
      </c>
      <c r="B330" s="517" t="s">
        <v>1340</v>
      </c>
      <c r="C330" s="429"/>
    </row>
    <row r="331" spans="1:5">
      <c r="A331" s="430">
        <v>1.1000000000000001</v>
      </c>
      <c r="B331" s="446" t="s">
        <v>1341</v>
      </c>
      <c r="C331" s="473"/>
    </row>
    <row r="332" spans="1:5">
      <c r="A332" s="433"/>
      <c r="B332" s="434" t="s">
        <v>1342</v>
      </c>
      <c r="C332" s="456"/>
    </row>
    <row r="333" spans="1:5">
      <c r="A333" s="436"/>
      <c r="B333" s="434" t="s">
        <v>1343</v>
      </c>
      <c r="C333" s="435"/>
    </row>
    <row r="334" spans="1:5">
      <c r="A334" s="437">
        <v>1.2</v>
      </c>
      <c r="B334" s="464" t="s">
        <v>1344</v>
      </c>
      <c r="C334" s="458"/>
    </row>
    <row r="335" spans="1:5">
      <c r="A335" s="433"/>
      <c r="B335" s="465" t="s">
        <v>1345</v>
      </c>
      <c r="C335" s="435"/>
    </row>
    <row r="336" spans="1:5">
      <c r="A336" s="433"/>
      <c r="B336" s="465" t="s">
        <v>1346</v>
      </c>
      <c r="C336" s="435"/>
    </row>
    <row r="337" spans="1:5">
      <c r="A337" s="437">
        <v>1.3</v>
      </c>
      <c r="B337" s="464" t="s">
        <v>1347</v>
      </c>
      <c r="C337" s="458"/>
    </row>
    <row r="338" spans="1:5">
      <c r="A338" s="433"/>
      <c r="B338" s="465" t="s">
        <v>1348</v>
      </c>
      <c r="C338" s="435"/>
    </row>
    <row r="339" spans="1:5">
      <c r="A339" s="433"/>
      <c r="B339" s="465" t="s">
        <v>1349</v>
      </c>
      <c r="C339" s="435"/>
    </row>
    <row r="340" spans="1:5">
      <c r="A340" s="437">
        <v>1.4</v>
      </c>
      <c r="B340" s="464" t="s">
        <v>1145</v>
      </c>
      <c r="C340" s="458"/>
    </row>
    <row r="341" spans="1:5">
      <c r="A341" s="433"/>
      <c r="B341" s="465" t="s">
        <v>1146</v>
      </c>
      <c r="C341" s="435"/>
    </row>
    <row r="342" spans="1:5">
      <c r="A342" s="433"/>
      <c r="B342" s="465" t="s">
        <v>1147</v>
      </c>
      <c r="C342" s="435"/>
    </row>
    <row r="343" spans="1:5">
      <c r="A343" s="463">
        <v>1.5</v>
      </c>
      <c r="B343" s="464" t="s">
        <v>1350</v>
      </c>
      <c r="C343" s="458"/>
    </row>
    <row r="344" spans="1:5">
      <c r="A344" s="462"/>
      <c r="B344" s="465" t="s">
        <v>1351</v>
      </c>
      <c r="C344" s="435"/>
    </row>
    <row r="345" spans="1:5" ht="13.5" thickBot="1">
      <c r="A345" s="462"/>
      <c r="B345" s="465" t="s">
        <v>1352</v>
      </c>
      <c r="C345" s="435"/>
    </row>
    <row r="346" spans="1:5">
      <c r="A346" s="461">
        <v>1.6</v>
      </c>
      <c r="B346" s="464" t="s">
        <v>1353</v>
      </c>
      <c r="C346" s="458"/>
    </row>
    <row r="347" spans="1:5" s="428" customFormat="1" ht="14.25">
      <c r="A347" s="462"/>
      <c r="B347" s="465" t="s">
        <v>1354</v>
      </c>
      <c r="C347" s="435"/>
      <c r="D347" s="426"/>
      <c r="E347" s="426"/>
    </row>
    <row r="348" spans="1:5" s="428" customFormat="1" ht="15" thickBot="1">
      <c r="A348" s="476"/>
      <c r="B348" s="477" t="s">
        <v>1355</v>
      </c>
      <c r="C348" s="441"/>
      <c r="D348" s="426"/>
      <c r="E348" s="426"/>
    </row>
    <row r="349" spans="1:5" ht="14.25" thickTop="1" thickBot="1"/>
    <row r="350" spans="1:5" ht="39" customHeight="1" thickBot="1">
      <c r="A350" s="427" t="s">
        <v>0</v>
      </c>
      <c r="B350" s="427" t="s">
        <v>4</v>
      </c>
      <c r="C350" s="716" t="s">
        <v>1964</v>
      </c>
      <c r="D350" s="428"/>
      <c r="E350" s="428"/>
    </row>
    <row r="351" spans="1:5" ht="15" thickBot="1">
      <c r="A351" s="614" t="s">
        <v>1356</v>
      </c>
      <c r="B351" s="615"/>
      <c r="C351" s="717"/>
      <c r="D351" s="428"/>
      <c r="E351" s="428"/>
    </row>
    <row r="352" spans="1:5" ht="13.5" thickBot="1">
      <c r="A352" s="516">
        <v>1</v>
      </c>
      <c r="B352" s="517" t="s">
        <v>1357</v>
      </c>
      <c r="C352" s="429"/>
    </row>
    <row r="353" spans="1:3">
      <c r="A353" s="430">
        <v>1.1000000000000001</v>
      </c>
      <c r="B353" s="446" t="s">
        <v>1358</v>
      </c>
      <c r="C353" s="473"/>
    </row>
    <row r="354" spans="1:3">
      <c r="A354" s="433"/>
      <c r="B354" s="434" t="s">
        <v>1617</v>
      </c>
      <c r="C354" s="456"/>
    </row>
    <row r="355" spans="1:3">
      <c r="A355" s="436"/>
      <c r="B355" s="434" t="s">
        <v>1618</v>
      </c>
      <c r="C355" s="435"/>
    </row>
    <row r="356" spans="1:3">
      <c r="A356" s="437">
        <v>1.2</v>
      </c>
      <c r="B356" s="464" t="s">
        <v>1359</v>
      </c>
      <c r="C356" s="458"/>
    </row>
    <row r="357" spans="1:3">
      <c r="A357" s="433"/>
      <c r="B357" s="465" t="s">
        <v>1360</v>
      </c>
      <c r="C357" s="435"/>
    </row>
    <row r="358" spans="1:3">
      <c r="A358" s="433"/>
      <c r="B358" s="465" t="s">
        <v>1361</v>
      </c>
      <c r="C358" s="435"/>
    </row>
    <row r="359" spans="1:3">
      <c r="A359" s="437">
        <v>1.3</v>
      </c>
      <c r="B359" s="464" t="s">
        <v>1362</v>
      </c>
      <c r="C359" s="458"/>
    </row>
    <row r="360" spans="1:3">
      <c r="A360" s="433"/>
      <c r="B360" s="465" t="s">
        <v>1363</v>
      </c>
      <c r="C360" s="435"/>
    </row>
    <row r="361" spans="1:3" ht="13.5" thickBot="1">
      <c r="A361" s="439"/>
      <c r="B361" s="477" t="s">
        <v>1364</v>
      </c>
      <c r="C361" s="441"/>
    </row>
  </sheetData>
  <mergeCells count="10">
    <mergeCell ref="B4:C4"/>
    <mergeCell ref="B2:D3"/>
    <mergeCell ref="C350:C351"/>
    <mergeCell ref="A7:C7"/>
    <mergeCell ref="A8:C8"/>
    <mergeCell ref="C12:C13"/>
    <mergeCell ref="C129:C130"/>
    <mergeCell ref="C202:C203"/>
    <mergeCell ref="C311:C312"/>
    <mergeCell ref="C328:C329"/>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13</vt:i4>
      </vt:variant>
    </vt:vector>
  </HeadingPairs>
  <TitlesOfParts>
    <vt:vector size="22" baseType="lpstr">
      <vt:lpstr>FORM 11A  Gabinetes</vt:lpstr>
      <vt:lpstr>FORM 11A Medidores</vt:lpstr>
      <vt:lpstr>FORM 11A Sist de Control</vt:lpstr>
      <vt:lpstr>FORM 11A Protecciones</vt:lpstr>
      <vt:lpstr>FORM 11A SSAA</vt:lpstr>
      <vt:lpstr>FORM 11A TPS</vt:lpstr>
      <vt:lpstr>FORM 11A  MULTIPLEXORES </vt:lpstr>
      <vt:lpstr>FORM 11A SERV. IP</vt:lpstr>
      <vt:lpstr>FORM 11B CUMPLI</vt:lpstr>
      <vt:lpstr>'FORM 11A  Gabinetes'!Área_de_impresión</vt:lpstr>
      <vt:lpstr>'FORM 11A  MULTIPLEXORES '!Área_de_impresión</vt:lpstr>
      <vt:lpstr>'FORM 11A Medidores'!Área_de_impresión</vt:lpstr>
      <vt:lpstr>'FORM 11A Protecciones'!Área_de_impresión</vt:lpstr>
      <vt:lpstr>'FORM 11A SERV. IP'!Área_de_impresión</vt:lpstr>
      <vt:lpstr>'FORM 11A Sist de Control'!Área_de_impresión</vt:lpstr>
      <vt:lpstr>'FORM 11A TPS'!Área_de_impresión</vt:lpstr>
      <vt:lpstr>'FORM 11A  Gabinetes'!Títulos_a_imprimir</vt:lpstr>
      <vt:lpstr>'FORM 11A  MULTIPLEXORES '!Títulos_a_imprimir</vt:lpstr>
      <vt:lpstr>'FORM 11A Medidores'!Títulos_a_imprimir</vt:lpstr>
      <vt:lpstr>'FORM 11A Protecciones'!Títulos_a_imprimir</vt:lpstr>
      <vt:lpstr>'FORM 11A Sist de Control'!Títulos_a_imprimir</vt:lpstr>
      <vt:lpstr>'FORM 11A TPS'!Títulos_a_imprimir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Consultores Unidos SA</dc:creator>
  <cp:lastModifiedBy>Diana Paola Muñoz Barrios</cp:lastModifiedBy>
  <cp:lastPrinted>2015-07-07T15:29:15Z</cp:lastPrinted>
  <dcterms:created xsi:type="dcterms:W3CDTF">2002-06-21T20:33:27Z</dcterms:created>
  <dcterms:modified xsi:type="dcterms:W3CDTF">2019-02-26T15:47:42Z</dcterms:modified>
</cp:coreProperties>
</file>